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defaultThemeVersion="124226"/>
  <mc:AlternateContent xmlns:mc="http://schemas.openxmlformats.org/markup-compatibility/2006">
    <mc:Choice Requires="x15">
      <x15ac:absPath xmlns:x15ac="http://schemas.microsoft.com/office/spreadsheetml/2010/11/ac" url="L:\1 - Faculty HR\Faculty Recruitment\Forms, Templates, Procedures\Recruitment Guide\FOM Guide Faculty Recruitment revamp 2023\"/>
    </mc:Choice>
  </mc:AlternateContent>
  <xr:revisionPtr revIDLastSave="0" documentId="13_ncr:1_{1A2911F4-F39D-4E05-AC18-D1359AC42050}" xr6:coauthVersionLast="36" xr6:coauthVersionMax="47" xr10:uidLastSave="{00000000-0000-0000-0000-000000000000}"/>
  <bookViews>
    <workbookView xWindow="-28920" yWindow="-120" windowWidth="29040" windowHeight="15840" tabRatio="663" xr2:uid="{00000000-000D-0000-FFFF-FFFF00000000}"/>
  </bookViews>
  <sheets>
    <sheet name="Instructions and Timeline" sheetId="8" r:id="rId1"/>
    <sheet name="Tab 1 - Recruitment Rationale" sheetId="2" r:id="rId2"/>
    <sheet name="Tab 2 - Proposed Funding Plan" sheetId="7" r:id="rId3"/>
    <sheet name="Tab 2.1 - Hist. Retirement Ages" sheetId="9" r:id="rId4"/>
    <sheet name="Tab 3 - Proposed Space Plan" sheetId="4" r:id="rId5"/>
  </sheets>
  <definedNames>
    <definedName name="_xlnm.Print_Area" localSheetId="0">'Instructions and Timeline'!$A$1:$C$32</definedName>
    <definedName name="_xlnm.Print_Area" localSheetId="2">'Tab 2 - Proposed Funding Plan'!$A$1:$P$145</definedName>
  </definedNames>
  <calcPr calcId="191028"/>
  <customWorkbookViews>
    <customWorkbookView name="Susan Jackson - Personal View" guid="{A4E4E13B-FF76-4725-B7AA-8E5DACEF3453}" mergeInterval="0" personalView="1" maximized="1" windowWidth="1916" windowHeight="851" activeSheetId="9"/>
    <customWorkbookView name="atsang - Personal View" guid="{B68C819E-B04B-435F-8B04-C2B12FEB4F48}" mergeInterval="0" personalView="1" maximized="1" windowWidth="1676" windowHeight="831" activeSheetId="2"/>
    <customWorkbookView name="Mendoza, Mark Gabriel - Personal View" guid="{EA51AB28-ACA0-4981-8C8D-1071C3497381}" mergeInterval="0" personalView="1" maximized="1" xWindow="-8" yWindow="-8" windowWidth="1696" windowHeight="1026" tabRatio="957" activeSheetId="3"/>
  </customWorkbookViews>
</workbook>
</file>

<file path=xl/calcChain.xml><?xml version="1.0" encoding="utf-8"?>
<calcChain xmlns="http://schemas.openxmlformats.org/spreadsheetml/2006/main">
  <c r="F31" i="7" l="1"/>
  <c r="F32" i="7"/>
  <c r="G30" i="7" s="1"/>
  <c r="G32" i="7"/>
  <c r="H32" i="7"/>
  <c r="N27" i="7"/>
  <c r="M27" i="7"/>
  <c r="L27" i="7"/>
  <c r="K27" i="7"/>
  <c r="J27" i="7"/>
  <c r="I27" i="7"/>
  <c r="H27" i="7"/>
  <c r="G27" i="7"/>
  <c r="F27" i="7"/>
  <c r="E27" i="7"/>
  <c r="N49" i="7"/>
  <c r="M49" i="7"/>
  <c r="L49" i="7"/>
  <c r="K49" i="7"/>
  <c r="J49" i="7"/>
  <c r="I49" i="7"/>
  <c r="H49" i="7"/>
  <c r="G49" i="7"/>
  <c r="F49" i="7"/>
  <c r="D49" i="7"/>
  <c r="E49" i="7"/>
  <c r="F77" i="7"/>
  <c r="G75" i="7" s="1"/>
  <c r="F54" i="7"/>
  <c r="G52" i="7" s="1"/>
  <c r="D27" i="7"/>
  <c r="P10" i="7"/>
  <c r="P19" i="7"/>
  <c r="P17" i="7"/>
  <c r="P27" i="7"/>
  <c r="P26" i="7"/>
  <c r="P25" i="7"/>
  <c r="P41" i="7"/>
  <c r="P40" i="7"/>
  <c r="P39" i="7"/>
  <c r="P38" i="7"/>
  <c r="P37" i="7"/>
  <c r="P36" i="7"/>
  <c r="P35" i="7"/>
  <c r="P48" i="7"/>
  <c r="P47" i="7"/>
  <c r="P63" i="7"/>
  <c r="P62" i="7"/>
  <c r="P61" i="7"/>
  <c r="P60" i="7"/>
  <c r="P59" i="7"/>
  <c r="P58" i="7"/>
  <c r="P57" i="7"/>
  <c r="P86" i="7"/>
  <c r="P85" i="7"/>
  <c r="P84" i="7"/>
  <c r="P83" i="7"/>
  <c r="P82" i="7"/>
  <c r="P81" i="7"/>
  <c r="P80" i="7"/>
  <c r="P111" i="7"/>
  <c r="P110" i="7"/>
  <c r="P109" i="7"/>
  <c r="P108" i="7"/>
  <c r="N64" i="7"/>
  <c r="M64" i="7"/>
  <c r="L64" i="7"/>
  <c r="K64" i="7"/>
  <c r="J64" i="7"/>
  <c r="I64" i="7"/>
  <c r="H64" i="7"/>
  <c r="G64" i="7"/>
  <c r="F64" i="7"/>
  <c r="E64" i="7"/>
  <c r="D64" i="7"/>
  <c r="P64" i="7" s="1"/>
  <c r="D55" i="7"/>
  <c r="G54" i="7"/>
  <c r="F53" i="7"/>
  <c r="F55" i="7" s="1"/>
  <c r="E55" i="7"/>
  <c r="N42" i="7"/>
  <c r="M42" i="7"/>
  <c r="L42" i="7"/>
  <c r="K42" i="7"/>
  <c r="J42" i="7"/>
  <c r="I42" i="7"/>
  <c r="H42" i="7"/>
  <c r="G42" i="7"/>
  <c r="F42" i="7"/>
  <c r="E42" i="7"/>
  <c r="D42" i="7"/>
  <c r="P42" i="7" s="1"/>
  <c r="H30" i="7" l="1"/>
  <c r="I30" i="7"/>
  <c r="H52" i="7"/>
  <c r="G31" i="7"/>
  <c r="P49" i="7"/>
  <c r="G53" i="7"/>
  <c r="H54" i="7"/>
  <c r="I52" i="7" l="1"/>
  <c r="H31" i="7"/>
  <c r="I32" i="7"/>
  <c r="J30" i="7" s="1"/>
  <c r="G55" i="7"/>
  <c r="H53" i="7"/>
  <c r="I54" i="7"/>
  <c r="J52" i="7" l="1"/>
  <c r="I31" i="7"/>
  <c r="J32" i="7"/>
  <c r="K30" i="7" s="1"/>
  <c r="H55" i="7"/>
  <c r="J54" i="7"/>
  <c r="I53" i="7"/>
  <c r="I55" i="7"/>
  <c r="K52" i="7" l="1"/>
  <c r="J31" i="7"/>
  <c r="K32" i="7"/>
  <c r="L30" i="7" s="1"/>
  <c r="J53" i="7"/>
  <c r="J55" i="7" s="1"/>
  <c r="K54" i="7"/>
  <c r="L52" i="7" l="1"/>
  <c r="K31" i="7"/>
  <c r="L32" i="7"/>
  <c r="M30" i="7" s="1"/>
  <c r="L54" i="7"/>
  <c r="K53" i="7"/>
  <c r="M54" i="7"/>
  <c r="M52" i="7" l="1"/>
  <c r="N52" i="7" s="1"/>
  <c r="L31" i="7"/>
  <c r="M32" i="7"/>
  <c r="N30" i="7" s="1"/>
  <c r="L53" i="7"/>
  <c r="L55" i="7" s="1"/>
  <c r="K55" i="7"/>
  <c r="N54" i="7"/>
  <c r="P54" i="7" s="1"/>
  <c r="M31" i="7" l="1"/>
  <c r="N32" i="7"/>
  <c r="P52" i="7"/>
  <c r="M53" i="7"/>
  <c r="N53" i="7"/>
  <c r="N31" i="7" l="1"/>
  <c r="M55" i="7"/>
  <c r="P53" i="7"/>
  <c r="N55" i="7"/>
  <c r="P55" i="7" l="1"/>
  <c r="F9" i="7"/>
  <c r="F15" i="7"/>
  <c r="F14" i="7"/>
  <c r="N101" i="7"/>
  <c r="P101" i="7" s="1"/>
  <c r="K100" i="7"/>
  <c r="H99" i="7"/>
  <c r="H98" i="7"/>
  <c r="N112" i="7"/>
  <c r="M112" i="7"/>
  <c r="L112" i="7"/>
  <c r="K112" i="7"/>
  <c r="J112" i="7"/>
  <c r="I112" i="7"/>
  <c r="H112" i="7"/>
  <c r="G112" i="7"/>
  <c r="F112" i="7"/>
  <c r="E112" i="7"/>
  <c r="D112" i="7"/>
  <c r="P112" i="7" s="1"/>
  <c r="E102" i="7"/>
  <c r="I99" i="7" l="1"/>
  <c r="L100" i="7"/>
  <c r="G15" i="7"/>
  <c r="H15" i="7" s="1"/>
  <c r="I15" i="7" s="1"/>
  <c r="J15" i="7" s="1"/>
  <c r="K15" i="7" s="1"/>
  <c r="L15" i="7" s="1"/>
  <c r="M15" i="7" s="1"/>
  <c r="N15" i="7" s="1"/>
  <c r="P15" i="7"/>
  <c r="J99" i="7"/>
  <c r="M100" i="7"/>
  <c r="I98" i="7"/>
  <c r="E104" i="7"/>
  <c r="F16" i="7"/>
  <c r="G14" i="7"/>
  <c r="G9" i="7" l="1"/>
  <c r="J98" i="7"/>
  <c r="K98" i="7" s="1"/>
  <c r="L98" i="7" s="1"/>
  <c r="N100" i="7"/>
  <c r="P100" i="7"/>
  <c r="K99" i="7"/>
  <c r="E114" i="7"/>
  <c r="H14" i="7"/>
  <c r="G16" i="7"/>
  <c r="H9" i="7" l="1"/>
  <c r="L99" i="7"/>
  <c r="M99" i="7" s="1"/>
  <c r="N99" i="7" s="1"/>
  <c r="P99" i="7"/>
  <c r="I14" i="7"/>
  <c r="H16" i="7"/>
  <c r="M98" i="7"/>
  <c r="I9" i="7" l="1"/>
  <c r="J14" i="7"/>
  <c r="I16" i="7"/>
  <c r="N98" i="7"/>
  <c r="P98" i="7" s="1"/>
  <c r="J9" i="7" l="1"/>
  <c r="K14" i="7"/>
  <c r="J16" i="7"/>
  <c r="F102" i="7"/>
  <c r="D102" i="7"/>
  <c r="G102" i="7"/>
  <c r="G104" i="7" s="1"/>
  <c r="G114" i="7" s="1"/>
  <c r="D126" i="7"/>
  <c r="C122" i="7"/>
  <c r="N87" i="7"/>
  <c r="M87" i="7"/>
  <c r="L87" i="7"/>
  <c r="K87" i="7"/>
  <c r="J87" i="7"/>
  <c r="I87" i="7"/>
  <c r="H87" i="7"/>
  <c r="G87" i="7"/>
  <c r="F87" i="7"/>
  <c r="E87" i="7"/>
  <c r="D87" i="7"/>
  <c r="P87" i="7" s="1"/>
  <c r="D78" i="7"/>
  <c r="E78" i="7"/>
  <c r="E72" i="7"/>
  <c r="D72" i="7"/>
  <c r="P71" i="7"/>
  <c r="G72" i="7"/>
  <c r="D33" i="7"/>
  <c r="F33" i="7"/>
  <c r="E33" i="7"/>
  <c r="D44" i="7"/>
  <c r="I18" i="7"/>
  <c r="H18" i="7"/>
  <c r="G18" i="7"/>
  <c r="F18" i="7"/>
  <c r="E18" i="7"/>
  <c r="D18" i="7"/>
  <c r="J11" i="7"/>
  <c r="I11" i="7"/>
  <c r="H11" i="7"/>
  <c r="G11" i="7"/>
  <c r="F11" i="7"/>
  <c r="E11" i="7"/>
  <c r="D11" i="7"/>
  <c r="N5" i="7"/>
  <c r="M5" i="7"/>
  <c r="L5" i="7"/>
  <c r="K5" i="7"/>
  <c r="J5" i="7"/>
  <c r="I5" i="7"/>
  <c r="H5" i="7"/>
  <c r="G5" i="7"/>
  <c r="F5" i="7"/>
  <c r="E5" i="7"/>
  <c r="D5" i="7"/>
  <c r="D104" i="7" l="1"/>
  <c r="K9" i="7"/>
  <c r="F44" i="7"/>
  <c r="F66" i="7" s="1"/>
  <c r="D89" i="7"/>
  <c r="F104" i="7"/>
  <c r="E44" i="7"/>
  <c r="E89" i="7"/>
  <c r="K11" i="7"/>
  <c r="J18" i="7"/>
  <c r="L14" i="7"/>
  <c r="K16" i="7"/>
  <c r="D20" i="7"/>
  <c r="G20" i="7"/>
  <c r="F20" i="7"/>
  <c r="H20" i="7"/>
  <c r="I20" i="7"/>
  <c r="F72" i="7"/>
  <c r="E20" i="7"/>
  <c r="H102" i="7"/>
  <c r="F76" i="7"/>
  <c r="G77" i="7"/>
  <c r="H75" i="7" s="1"/>
  <c r="H104" i="7" l="1"/>
  <c r="H114" i="7" s="1"/>
  <c r="L9" i="7"/>
  <c r="J20" i="7"/>
  <c r="D114" i="7"/>
  <c r="F78" i="7"/>
  <c r="G33" i="7"/>
  <c r="F114" i="7"/>
  <c r="F89" i="7"/>
  <c r="K18" i="7"/>
  <c r="L11" i="7"/>
  <c r="M14" i="7"/>
  <c r="L16" i="7"/>
  <c r="I102" i="7"/>
  <c r="H77" i="7"/>
  <c r="I75" i="7" s="1"/>
  <c r="G76" i="7"/>
  <c r="L18" i="7" l="1"/>
  <c r="K20" i="7"/>
  <c r="H33" i="7"/>
  <c r="H44" i="7" s="1"/>
  <c r="G44" i="7"/>
  <c r="D66" i="7"/>
  <c r="H66" i="7"/>
  <c r="E66" i="7"/>
  <c r="E91" i="7" s="1"/>
  <c r="F91" i="7"/>
  <c r="I104" i="7"/>
  <c r="L20" i="7"/>
  <c r="N14" i="7"/>
  <c r="P14" i="7" s="1"/>
  <c r="M16" i="7"/>
  <c r="M9" i="7"/>
  <c r="J102" i="7"/>
  <c r="I77" i="7"/>
  <c r="J75" i="7" s="1"/>
  <c r="H76" i="7"/>
  <c r="G78" i="7"/>
  <c r="J104" i="7" l="1"/>
  <c r="J114" i="7" s="1"/>
  <c r="M18" i="7"/>
  <c r="D91" i="7"/>
  <c r="F94" i="7"/>
  <c r="F115" i="7" s="1"/>
  <c r="E94" i="7"/>
  <c r="E115" i="7" s="1"/>
  <c r="I114" i="7"/>
  <c r="G89" i="7"/>
  <c r="N9" i="7"/>
  <c r="M11" i="7"/>
  <c r="N16" i="7"/>
  <c r="P16" i="7" s="1"/>
  <c r="K102" i="7"/>
  <c r="J77" i="7"/>
  <c r="K75" i="7" s="1"/>
  <c r="I76" i="7"/>
  <c r="I33" i="7"/>
  <c r="H78" i="7"/>
  <c r="H72" i="7"/>
  <c r="K104" i="7" l="1"/>
  <c r="M20" i="7"/>
  <c r="N11" i="7"/>
  <c r="P11" i="7" s="1"/>
  <c r="P9" i="7"/>
  <c r="I72" i="7"/>
  <c r="I78" i="7"/>
  <c r="J33" i="7"/>
  <c r="J44" i="7" s="1"/>
  <c r="I44" i="7"/>
  <c r="G66" i="7"/>
  <c r="G91" i="7" s="1"/>
  <c r="G94" i="7" s="1"/>
  <c r="D94" i="7"/>
  <c r="N18" i="7"/>
  <c r="J66" i="7"/>
  <c r="I89" i="7"/>
  <c r="H89" i="7"/>
  <c r="G115" i="7"/>
  <c r="L102" i="7"/>
  <c r="J76" i="7"/>
  <c r="K77" i="7"/>
  <c r="L75" i="7" s="1"/>
  <c r="N20" i="7" l="1"/>
  <c r="P18" i="7"/>
  <c r="P20" i="7"/>
  <c r="K114" i="7"/>
  <c r="J72" i="7"/>
  <c r="J78" i="7"/>
  <c r="K33" i="7"/>
  <c r="D115" i="7"/>
  <c r="J89" i="7"/>
  <c r="L104" i="7"/>
  <c r="H91" i="7"/>
  <c r="I66" i="7"/>
  <c r="M102" i="7"/>
  <c r="K76" i="7"/>
  <c r="L77" i="7"/>
  <c r="M75" i="7" s="1"/>
  <c r="M104" i="7" l="1"/>
  <c r="M114" i="7" s="1"/>
  <c r="L114" i="7"/>
  <c r="P32" i="7"/>
  <c r="K78" i="7"/>
  <c r="J91" i="7"/>
  <c r="L33" i="7"/>
  <c r="L44" i="7" s="1"/>
  <c r="K44" i="7"/>
  <c r="I91" i="7"/>
  <c r="D118" i="7"/>
  <c r="H94" i="7"/>
  <c r="J94" i="7"/>
  <c r="J115" i="7" s="1"/>
  <c r="I94" i="7"/>
  <c r="I115" i="7" s="1"/>
  <c r="N102" i="7"/>
  <c r="P102" i="7" s="1"/>
  <c r="K72" i="7"/>
  <c r="L76" i="7"/>
  <c r="M77" i="7"/>
  <c r="N75" i="7" s="1"/>
  <c r="P30" i="7"/>
  <c r="L72" i="7" l="1"/>
  <c r="L78" i="7"/>
  <c r="K89" i="7"/>
  <c r="M33" i="7"/>
  <c r="H115" i="7"/>
  <c r="E117" i="7"/>
  <c r="E118" i="7" s="1"/>
  <c r="F117" i="7" s="1"/>
  <c r="F118" i="7" s="1"/>
  <c r="G117" i="7" s="1"/>
  <c r="G118" i="7" s="1"/>
  <c r="H117" i="7" s="1"/>
  <c r="H118" i="7" s="1"/>
  <c r="I117" i="7" s="1"/>
  <c r="D122" i="7"/>
  <c r="D127" i="7" s="1"/>
  <c r="I118" i="7"/>
  <c r="J117" i="7" s="1"/>
  <c r="J118" i="7" s="1"/>
  <c r="N104" i="7"/>
  <c r="P104" i="7" s="1"/>
  <c r="L66" i="7"/>
  <c r="L89" i="7"/>
  <c r="N114" i="7"/>
  <c r="P114" i="7" s="1"/>
  <c r="P75" i="7"/>
  <c r="M76" i="7"/>
  <c r="N77" i="7"/>
  <c r="P77" i="7" s="1"/>
  <c r="P31" i="7"/>
  <c r="M78" i="7" l="1"/>
  <c r="M72" i="7"/>
  <c r="K66" i="7"/>
  <c r="K91" i="7" s="1"/>
  <c r="K94" i="7" s="1"/>
  <c r="K115" i="7" s="1"/>
  <c r="M44" i="7"/>
  <c r="L91" i="7"/>
  <c r="M89" i="7"/>
  <c r="K117" i="7"/>
  <c r="K118" i="7" s="1"/>
  <c r="P70" i="7"/>
  <c r="N76" i="7"/>
  <c r="P76" i="7" s="1"/>
  <c r="N33" i="7"/>
  <c r="N44" i="7" l="1"/>
  <c r="P33" i="7"/>
  <c r="P44" i="7"/>
  <c r="L94" i="7"/>
  <c r="L117" i="7"/>
  <c r="N78" i="7"/>
  <c r="P78" i="7" s="1"/>
  <c r="N72" i="7"/>
  <c r="P72" i="7" s="1"/>
  <c r="M66" i="7" l="1"/>
  <c r="M91" i="7" s="1"/>
  <c r="L115" i="7"/>
  <c r="L118" i="7"/>
  <c r="M117" i="7" s="1"/>
  <c r="M94" i="7"/>
  <c r="N66" i="7"/>
  <c r="P66" i="7" s="1"/>
  <c r="N89" i="7"/>
  <c r="P89" i="7" s="1"/>
  <c r="M115" i="7" l="1"/>
  <c r="M118" i="7"/>
  <c r="N117" i="7" s="1"/>
  <c r="N91" i="7"/>
  <c r="P91" i="7" s="1"/>
  <c r="N94" i="7" l="1"/>
  <c r="N115" i="7" l="1"/>
  <c r="P115" i="7" s="1"/>
  <c r="P118" i="7" s="1"/>
  <c r="P117" i="7" s="1"/>
  <c r="P94" i="7"/>
  <c r="N11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
    <author>Amanda Grenier</author>
    <author>%username%</author>
    <author>Sandy Liu</author>
    <author>Kwok, Brian</author>
  </authors>
  <commentList>
    <comment ref="A1" authorId="0" shapeId="0" xr:uid="{00000000-0006-0000-0200-000001000000}">
      <text>
        <r>
          <rPr>
            <b/>
            <sz val="9"/>
            <color indexed="81"/>
            <rFont val="Tahoma"/>
            <family val="2"/>
          </rPr>
          <t>Update with Home Department, follow same format for joint appointments</t>
        </r>
      </text>
    </comment>
    <comment ref="B23" authorId="0" shapeId="0" xr:uid="{00000000-0006-0000-0200-000002000000}">
      <text>
        <r>
          <rPr>
            <b/>
            <sz val="9"/>
            <color indexed="81"/>
            <rFont val="Calibri"/>
            <family val="2"/>
          </rPr>
          <t>Note any current recruitment in progress that is not included in department plan above including any renewal that is not included in department overview.</t>
        </r>
      </text>
    </comment>
    <comment ref="C35" authorId="1" shapeId="0" xr:uid="{F7E6F961-6321-40B1-9975-95AC038F8C53}">
      <text>
        <r>
          <rPr>
            <b/>
            <u/>
            <sz val="9"/>
            <color indexed="81"/>
            <rFont val="Calibri"/>
            <family val="2"/>
          </rPr>
          <t>Tenure or Tenure Track Faculty:</t>
        </r>
        <r>
          <rPr>
            <sz val="9"/>
            <color indexed="81"/>
            <rFont val="Calibri"/>
            <family val="2"/>
          </rPr>
          <t xml:space="preserve">
The Dept/School/Centre/Faculty commitment is </t>
        </r>
        <r>
          <rPr>
            <b/>
            <sz val="9"/>
            <color indexed="81"/>
            <rFont val="Calibri"/>
            <family val="2"/>
          </rPr>
          <t>$25k</t>
        </r>
        <r>
          <rPr>
            <sz val="9"/>
            <color indexed="81"/>
            <rFont val="Calibri"/>
            <family val="2"/>
          </rPr>
          <t xml:space="preserve"> for tenure or tenure track faculty  (The remaining $25k is funded by UBC Central, for a total benefit of $50k).
</t>
        </r>
        <r>
          <rPr>
            <b/>
            <u/>
            <sz val="9"/>
            <color indexed="81"/>
            <rFont val="Calibri"/>
            <family val="2"/>
          </rPr>
          <t>Grant Tenure or Grant Tenure Track Faculty:</t>
        </r>
        <r>
          <rPr>
            <b/>
            <sz val="9"/>
            <color indexed="81"/>
            <rFont val="Calibri"/>
            <family val="2"/>
          </rPr>
          <t xml:space="preserve">
</t>
        </r>
        <r>
          <rPr>
            <sz val="9"/>
            <color indexed="81"/>
            <rFont val="Calibri"/>
            <family val="2"/>
          </rPr>
          <t xml:space="preserve">The Dept/School/Centre/Faculty commitment is </t>
        </r>
        <r>
          <rPr>
            <b/>
            <sz val="9"/>
            <color indexed="81"/>
            <rFont val="Calibri"/>
            <family val="2"/>
          </rPr>
          <t>$50k</t>
        </r>
        <r>
          <rPr>
            <sz val="9"/>
            <color indexed="81"/>
            <rFont val="Calibri"/>
            <family val="2"/>
          </rPr>
          <t xml:space="preserve"> for grant tenure or grant tenure track faculty.  For those grant tenure or grant tenure track faculty whose funding is split between internal and external funding, the housing costs will be pro-rated accordingly.
</t>
        </r>
        <r>
          <rPr>
            <b/>
            <sz val="9"/>
            <color indexed="81"/>
            <rFont val="Calibri"/>
            <family val="2"/>
          </rPr>
          <t>Partner</t>
        </r>
        <r>
          <rPr>
            <sz val="9"/>
            <color indexed="81"/>
            <rFont val="Calibri"/>
            <family val="2"/>
          </rPr>
          <t xml:space="preserve"> stream faculty and term appointees are </t>
        </r>
        <r>
          <rPr>
            <b/>
            <sz val="9"/>
            <color indexed="81"/>
            <rFont val="Calibri"/>
            <family val="2"/>
          </rPr>
          <t>not eligible</t>
        </r>
        <r>
          <rPr>
            <sz val="9"/>
            <color indexed="81"/>
            <rFont val="Calibri"/>
            <family val="2"/>
          </rPr>
          <t xml:space="preserve"> to receive housing assistance.</t>
        </r>
      </text>
    </comment>
    <comment ref="C36" authorId="2" shapeId="0" xr:uid="{73BB648D-E4A6-42A7-9049-0479DECD4BBF}">
      <text>
        <r>
          <rPr>
            <sz val="9"/>
            <color indexed="81"/>
            <rFont val="Calibri"/>
            <family val="2"/>
            <scheme val="minor"/>
          </rPr>
          <t>The Prescribed Interest Rate Loan Program is a 15 year loan ranging from $50K - $500K. The Department is responsible for covering 2.15% of the interest rate. 
Departments can apply through the Dean's Office to the Provost for funding from this program for high caliber recruits. Please budget for the amount you would like to request. 
Departments can choose to budget for PIRL if wanted.  Please note that PIRL is optional and requires approval.</t>
        </r>
      </text>
    </comment>
    <comment ref="C39" authorId="3" shapeId="0" xr:uid="{BDAD3EC1-123F-4B15-8FDA-797676DE378E}">
      <text>
        <r>
          <rPr>
            <sz val="9"/>
            <color indexed="81"/>
            <rFont val="Calibri"/>
            <family val="2"/>
          </rPr>
          <t>This is in addition to what is available through Central UBC: See UBC Policy 82:  Relocation of Faculty Members and Senior Management Staff. http://www.hr.ubc.ca/relocation/policy-travel/</t>
        </r>
      </text>
    </comment>
    <comment ref="C57" authorId="1" shapeId="0" xr:uid="{DF9483A6-84FB-4E2D-98CB-6A8A87996366}">
      <text>
        <r>
          <rPr>
            <b/>
            <u/>
            <sz val="9"/>
            <color indexed="81"/>
            <rFont val="Calibri"/>
            <family val="2"/>
          </rPr>
          <t>Tenure or Tenure Track Faculty:</t>
        </r>
        <r>
          <rPr>
            <sz val="9"/>
            <color indexed="81"/>
            <rFont val="Calibri"/>
            <family val="2"/>
          </rPr>
          <t xml:space="preserve">
The Dept/School/Centre/Faculty commitment is </t>
        </r>
        <r>
          <rPr>
            <b/>
            <sz val="9"/>
            <color indexed="81"/>
            <rFont val="Calibri"/>
            <family val="2"/>
          </rPr>
          <t>$25k</t>
        </r>
        <r>
          <rPr>
            <sz val="9"/>
            <color indexed="81"/>
            <rFont val="Calibri"/>
            <family val="2"/>
          </rPr>
          <t xml:space="preserve"> for tenure or tenure track faculty  (The remaining $25k is funded by UBC Central, for a total benefit of $50k).
</t>
        </r>
        <r>
          <rPr>
            <b/>
            <u/>
            <sz val="9"/>
            <color indexed="81"/>
            <rFont val="Calibri"/>
            <family val="2"/>
          </rPr>
          <t>Grant Tenure or Grant Tenure Track Faculty:</t>
        </r>
        <r>
          <rPr>
            <b/>
            <sz val="9"/>
            <color indexed="81"/>
            <rFont val="Calibri"/>
            <family val="2"/>
          </rPr>
          <t xml:space="preserve">
</t>
        </r>
        <r>
          <rPr>
            <sz val="9"/>
            <color indexed="81"/>
            <rFont val="Calibri"/>
            <family val="2"/>
          </rPr>
          <t xml:space="preserve">The Dept/School/Centre/Faculty commitment is </t>
        </r>
        <r>
          <rPr>
            <b/>
            <sz val="9"/>
            <color indexed="81"/>
            <rFont val="Calibri"/>
            <family val="2"/>
          </rPr>
          <t>$50k</t>
        </r>
        <r>
          <rPr>
            <sz val="9"/>
            <color indexed="81"/>
            <rFont val="Calibri"/>
            <family val="2"/>
          </rPr>
          <t xml:space="preserve"> for grant tenure or grant tenure track faculty.  For those grant tenure or grant tenure track faculty whose funding is split between internal and external funding, the housing costs will be pro-rated accordingly.
</t>
        </r>
        <r>
          <rPr>
            <b/>
            <sz val="9"/>
            <color indexed="81"/>
            <rFont val="Calibri"/>
            <family val="2"/>
          </rPr>
          <t>Partner</t>
        </r>
        <r>
          <rPr>
            <sz val="9"/>
            <color indexed="81"/>
            <rFont val="Calibri"/>
            <family val="2"/>
          </rPr>
          <t xml:space="preserve"> stream faculty and term appointees are </t>
        </r>
        <r>
          <rPr>
            <b/>
            <sz val="9"/>
            <color indexed="81"/>
            <rFont val="Calibri"/>
            <family val="2"/>
          </rPr>
          <t>not eligible</t>
        </r>
        <r>
          <rPr>
            <sz val="9"/>
            <color indexed="81"/>
            <rFont val="Calibri"/>
            <family val="2"/>
          </rPr>
          <t xml:space="preserve"> to receive housing assistance.</t>
        </r>
      </text>
    </comment>
    <comment ref="C58" authorId="2" shapeId="0" xr:uid="{D24278FC-F8BE-4DFF-8AED-F59ECFA312DF}">
      <text>
        <r>
          <rPr>
            <sz val="9"/>
            <color indexed="81"/>
            <rFont val="Calibri"/>
            <family val="2"/>
            <scheme val="minor"/>
          </rPr>
          <t>The Prescribed Interest Rate Loan Program is a 15 year loan ranging from $50K - $500K. The Department is responsible for covering 2.15% of the interest rate. 
Departments can apply through the Dean's Office to the Provost for funding from this program for high caliber recruits. Please budget for the amount you would like to request. 
Departments can choose to budget for PIRL if wanted.  Please note that PIRL is optional and requires approval.</t>
        </r>
      </text>
    </comment>
    <comment ref="C61" authorId="3" shapeId="0" xr:uid="{51558526-4FC5-4500-BE11-451FF1E841F8}">
      <text>
        <r>
          <rPr>
            <sz val="9"/>
            <color indexed="81"/>
            <rFont val="Calibri"/>
            <family val="2"/>
          </rPr>
          <t>This is in addition to what is available through Central UBC: See UBC Policy 82:  Relocation of Faculty Members and Senior Management Staff. http://www.hr.ubc.ca/relocation/policy-travel/</t>
        </r>
      </text>
    </comment>
    <comment ref="B70" authorId="3" shapeId="0" xr:uid="{00000000-0006-0000-0200-000003000000}">
      <text>
        <r>
          <rPr>
            <b/>
            <sz val="9"/>
            <color indexed="81"/>
            <rFont val="Calibri"/>
            <family val="2"/>
          </rPr>
          <t>Please attach any guaranteed funding letters from external funding source. http://med-fom-faculty.sites.olt.ubc.ca/files/2013/10/Hiring-Faculty-Recruitment-Letter-of-Commitment-from-External-Agency-to-UBC.doc</t>
        </r>
        <r>
          <rPr>
            <b/>
            <sz val="9"/>
            <color indexed="81"/>
            <rFont val="Tahoma"/>
            <family val="2"/>
          </rPr>
          <t xml:space="preserve">
</t>
        </r>
      </text>
    </comment>
    <comment ref="C80" authorId="1" shapeId="0" xr:uid="{00000000-0006-0000-0200-000004000000}">
      <text>
        <r>
          <rPr>
            <b/>
            <u/>
            <sz val="9"/>
            <color indexed="81"/>
            <rFont val="Calibri"/>
            <family val="2"/>
          </rPr>
          <t>Tenure or Tenure Track Faculty:</t>
        </r>
        <r>
          <rPr>
            <sz val="9"/>
            <color indexed="81"/>
            <rFont val="Calibri"/>
            <family val="2"/>
          </rPr>
          <t xml:space="preserve">
The Dept/School/Centre/Faculty commitment is </t>
        </r>
        <r>
          <rPr>
            <b/>
            <sz val="9"/>
            <color indexed="81"/>
            <rFont val="Calibri"/>
            <family val="2"/>
          </rPr>
          <t>$25k</t>
        </r>
        <r>
          <rPr>
            <sz val="9"/>
            <color indexed="81"/>
            <rFont val="Calibri"/>
            <family val="2"/>
          </rPr>
          <t xml:space="preserve"> for tenure or tenure track faculty  (The remaining $25k is funded by UBC Central, for a total benefit of $50k).
</t>
        </r>
        <r>
          <rPr>
            <b/>
            <u/>
            <sz val="9"/>
            <color indexed="81"/>
            <rFont val="Calibri"/>
            <family val="2"/>
          </rPr>
          <t>Grant Tenure or Grant Tenure Track Faculty:</t>
        </r>
        <r>
          <rPr>
            <b/>
            <sz val="9"/>
            <color indexed="81"/>
            <rFont val="Calibri"/>
            <family val="2"/>
          </rPr>
          <t xml:space="preserve">
</t>
        </r>
        <r>
          <rPr>
            <sz val="9"/>
            <color indexed="81"/>
            <rFont val="Calibri"/>
            <family val="2"/>
          </rPr>
          <t xml:space="preserve">The Dept/School/Centre/Faculty commitment is </t>
        </r>
        <r>
          <rPr>
            <b/>
            <sz val="9"/>
            <color indexed="81"/>
            <rFont val="Calibri"/>
            <family val="2"/>
          </rPr>
          <t>$50k</t>
        </r>
        <r>
          <rPr>
            <sz val="9"/>
            <color indexed="81"/>
            <rFont val="Calibri"/>
            <family val="2"/>
          </rPr>
          <t xml:space="preserve"> for grant tenure or grant tenure track faculty.  For those grant tenure or grant tenure track faculty whose funding is split between internal and external funding, the housing costs will be pro-rated accordingly.
</t>
        </r>
        <r>
          <rPr>
            <b/>
            <sz val="9"/>
            <color indexed="81"/>
            <rFont val="Calibri"/>
            <family val="2"/>
          </rPr>
          <t>Partner</t>
        </r>
        <r>
          <rPr>
            <sz val="9"/>
            <color indexed="81"/>
            <rFont val="Calibri"/>
            <family val="2"/>
          </rPr>
          <t xml:space="preserve"> stream faculty and term appointees are </t>
        </r>
        <r>
          <rPr>
            <b/>
            <sz val="9"/>
            <color indexed="81"/>
            <rFont val="Calibri"/>
            <family val="2"/>
          </rPr>
          <t>not eligible</t>
        </r>
        <r>
          <rPr>
            <sz val="9"/>
            <color indexed="81"/>
            <rFont val="Calibri"/>
            <family val="2"/>
          </rPr>
          <t xml:space="preserve"> to receive housing assistance.</t>
        </r>
      </text>
    </comment>
    <comment ref="C81" authorId="2" shapeId="0" xr:uid="{00000000-0006-0000-0200-000005000000}">
      <text>
        <r>
          <rPr>
            <sz val="9"/>
            <color indexed="81"/>
            <rFont val="Calibri"/>
            <family val="2"/>
            <scheme val="minor"/>
          </rPr>
          <t>The Prescribed Interest Rate Loan Program is a 15 year loan ranging from $50K - $500K. The Department is responsible for covering 2.15% of the interest rate. 
Departments can apply through the Dean's Office to the Provost for funding from this program for high caliber recruits. Please budget for the amount you would like to request. 
Departments can choose to budget for PIRL if wanted.  Please note that PIRL is optional and requires approval.</t>
        </r>
      </text>
    </comment>
    <comment ref="C84" authorId="3" shapeId="0" xr:uid="{00000000-0006-0000-0200-000007000000}">
      <text>
        <r>
          <rPr>
            <sz val="9"/>
            <color indexed="81"/>
            <rFont val="Calibri"/>
            <family val="2"/>
          </rPr>
          <t>This is in addition to what is available through Central UBC: See UBC Policy 82:  Relocation of Faculty Members and Senior Management Staff. http://www.hr.ubc.ca/relocation/policy-travel/</t>
        </r>
      </text>
    </comment>
    <comment ref="D117" authorId="4" shapeId="0" xr:uid="{00000000-0006-0000-0200-000008000000}">
      <text>
        <r>
          <rPr>
            <b/>
            <sz val="9"/>
            <color indexed="81"/>
            <rFont val="Tahoma"/>
            <family val="2"/>
          </rPr>
          <t>To be populated by Portfolio Finance Team</t>
        </r>
      </text>
    </comment>
    <comment ref="B135" authorId="0" shapeId="0" xr:uid="{00000000-0006-0000-0200-000009000000}">
      <text>
        <r>
          <rPr>
            <b/>
            <sz val="9"/>
            <color indexed="81"/>
            <rFont val="Calibri"/>
            <family val="2"/>
            <scheme val="minor"/>
          </rPr>
          <t>These are examples, please use as appropriate for this recruitment.</t>
        </r>
        <r>
          <rPr>
            <b/>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Piperni, Alyssa</author>
  </authors>
  <commentList>
    <comment ref="A12" authorId="0" shapeId="0" xr:uid="{47E33849-09BE-42F6-9403-061EAD327310}">
      <text>
        <r>
          <rPr>
            <b/>
            <sz val="9"/>
            <color indexed="81"/>
            <rFont val="Tahoma"/>
            <charset val="1"/>
          </rPr>
          <t>Piperni, Alyssa:</t>
        </r>
        <r>
          <rPr>
            <sz val="9"/>
            <color indexed="81"/>
            <rFont val="Tahoma"/>
            <charset val="1"/>
          </rPr>
          <t xml:space="preserve">
ID number on the qualtrics FoM Space Allocation Proposal</t>
        </r>
      </text>
    </comment>
  </commentList>
</comments>
</file>

<file path=xl/sharedStrings.xml><?xml version="1.0" encoding="utf-8"?>
<sst xmlns="http://schemas.openxmlformats.org/spreadsheetml/2006/main" count="282" uniqueCount="231">
  <si>
    <t>FoM Recruitment Planner Instructions</t>
  </si>
  <si>
    <t>Once the need for a new position has been identified, the following should be emailed to the Assistant Manager, Faculty HR:</t>
  </si>
  <si>
    <t>*Edited</t>
  </si>
  <si>
    <t>1. Draft Advertisement</t>
  </si>
  <si>
    <t>Please be sure the draft advertisement contains the following:</t>
  </si>
  <si>
    <t>◦ Rank of position you are recruiting for;</t>
  </si>
  <si>
    <t>i.e. Lecturer, Asst. Prof, Assoc. Prof, Professor etc.</t>
  </si>
  <si>
    <t>◦ Relevant information about the Department(s)/School(s);</t>
  </si>
  <si>
    <t>i.e. Together, the Departments of Surgery and Orthopaedics invite applications….</t>
  </si>
  <si>
    <t>◦ Position details;</t>
  </si>
  <si>
    <t>i.e. expected start date, responsibilities and expectations of the role</t>
  </si>
  <si>
    <t>◦ Requirements to apply;</t>
  </si>
  <si>
    <t>i.e. degree, experience, etc.</t>
  </si>
  <si>
    <t>◦ Equity and inclusion competency statement</t>
  </si>
  <si>
    <t>◦ What is required when applying;</t>
  </si>
  <si>
    <t>i.e. references, CV, teaching dossier, include Equity, Diversity and Inclusion experiences in application materials</t>
  </si>
  <si>
    <t>https://textio.com/</t>
  </si>
  <si>
    <t>◦ Contact details to apply or obtain further information;</t>
  </si>
  <si>
    <t>◦ If advertising for a CRC.</t>
  </si>
  <si>
    <t>Please contact Faculty Affairs for specific language to use.</t>
  </si>
  <si>
    <t>2. Faculty of Medicine Recruitment Planner (Ad Waivers &amp; Advertisements)</t>
  </si>
  <si>
    <t>Tab 1 - Recruitment Rationale and Plan</t>
  </si>
  <si>
    <t xml:space="preserve">This tab details the rationale for the recruitment (Why are you recruiting now? What will this position contribute to the Faculty? Why is there a need for this work (ie. Teaching gap?) and the general plan (proposed start date, proposed rank, etc.). Note that if you are using unconfirmed retirements' savings, please explain how the teaching and service gaps will be addressed. Please consider a realistic start date and timeline, which may be reassessed through the recruitment process due to rank and candidate (i.e. rank review process, immigration considerations, etc.). </t>
  </si>
  <si>
    <t>Tab 2 - Proposed Funding Plan</t>
  </si>
  <si>
    <t>This tab details the funding for this position for the next 10 years (for Grant Tenure Track, Tenure Track, Grant Tenure or Tenure positions), or the full length of the appointment for term appointments (Exception: Term appointments &lt; 1 year - planner not required, please provide financial validation only). Please ensure the salary (including increases), benefits, housing assistance, start-up funds, and any other necessary funding have been identified.</t>
  </si>
  <si>
    <t>Information on Down Payment Assistance Program (DPA)</t>
  </si>
  <si>
    <t>Information on Prescribed Interest Rate Loan (PIRL)</t>
  </si>
  <si>
    <t>Policy on Relocation and Travel</t>
  </si>
  <si>
    <r>
      <rPr>
        <b/>
        <u/>
        <sz val="11"/>
        <color theme="1"/>
        <rFont val="Calibri"/>
        <family val="2"/>
        <scheme val="minor"/>
      </rPr>
      <t>NEW FALL 2022 - Accepted Adjustments</t>
    </r>
    <r>
      <rPr>
        <sz val="11"/>
        <color theme="1"/>
        <rFont val="Calibri"/>
        <family val="2"/>
        <scheme val="minor"/>
      </rPr>
      <t xml:space="preserve">
1. </t>
    </r>
    <r>
      <rPr>
        <b/>
        <sz val="11"/>
        <color theme="1"/>
        <rFont val="Calibri"/>
        <family val="2"/>
        <scheme val="minor"/>
      </rPr>
      <t>Unconfirmed retirements</t>
    </r>
    <r>
      <rPr>
        <sz val="11"/>
        <color theme="1"/>
        <rFont val="Calibri"/>
        <family val="2"/>
        <scheme val="minor"/>
      </rPr>
      <t xml:space="preserve"> savings affecting Operating Funds based on average retirement age (Tab 2.1 - Department Specific) can be included within the Recruitment Planner at 75% of the salary &amp; benefits.
</t>
    </r>
    <r>
      <rPr>
        <b/>
        <i/>
        <sz val="11"/>
        <color theme="1"/>
        <rFont val="Calibri"/>
        <family val="2"/>
        <scheme val="minor"/>
      </rPr>
      <t>Note:</t>
    </r>
    <r>
      <rPr>
        <i/>
        <sz val="11"/>
        <color theme="1"/>
        <rFont val="Calibri"/>
        <family val="2"/>
        <scheme val="minor"/>
      </rPr>
      <t xml:space="preserve"> Any retirement already committed to a existing recruitment-in-progress or existing hire cannot be duplicated
</t>
    </r>
    <r>
      <rPr>
        <sz val="11"/>
        <color theme="1"/>
        <rFont val="Calibri"/>
        <family val="2"/>
        <scheme val="minor"/>
      </rPr>
      <t xml:space="preserve">
2. </t>
    </r>
    <r>
      <rPr>
        <b/>
        <sz val="11"/>
        <color theme="1"/>
        <rFont val="Calibri"/>
        <family val="2"/>
        <scheme val="minor"/>
      </rPr>
      <t>Salary awards -</t>
    </r>
    <r>
      <rPr>
        <sz val="11"/>
        <color theme="1"/>
        <rFont val="Calibri"/>
        <family val="2"/>
        <scheme val="minor"/>
      </rPr>
      <t xml:space="preserve"> Anticipated new awards and replacements of expiring awards within Operating Funds may be included. New salary awards should be included in the anticipated year of award and replacement awards should be included in the period following the expiring of the existing award if there are eligible candidates (there should be no overall impact from the expiry of the award). 
</t>
    </r>
    <r>
      <rPr>
        <b/>
        <i/>
        <sz val="11"/>
        <color theme="1"/>
        <rFont val="Calibri"/>
        <family val="2"/>
        <scheme val="minor"/>
      </rPr>
      <t xml:space="preserve">Exclusions: 
</t>
    </r>
    <r>
      <rPr>
        <b/>
        <sz val="11"/>
        <color theme="1"/>
        <rFont val="Calibri"/>
        <family val="2"/>
      </rPr>
      <t>▪</t>
    </r>
    <r>
      <rPr>
        <i/>
        <sz val="11"/>
        <color theme="1"/>
        <rFont val="Calibri"/>
        <family val="2"/>
        <scheme val="minor"/>
      </rPr>
      <t xml:space="preserve">awards to fully exterally funded grant tenure faculty
</t>
    </r>
    <r>
      <rPr>
        <sz val="11"/>
        <color theme="1"/>
        <rFont val="Calibri"/>
        <family val="2"/>
        <scheme val="minor"/>
      </rPr>
      <t>▪</t>
    </r>
    <r>
      <rPr>
        <i/>
        <sz val="11"/>
        <color theme="1"/>
        <rFont val="Calibri"/>
        <family val="2"/>
        <scheme val="minor"/>
      </rPr>
      <t xml:space="preserve">awards expected to be granted to Faculty Renewal or Academic Renewal hires
</t>
    </r>
    <r>
      <rPr>
        <sz val="11"/>
        <color theme="1"/>
        <rFont val="Calibri"/>
        <family val="2"/>
        <scheme val="minor"/>
      </rPr>
      <t>▪</t>
    </r>
    <r>
      <rPr>
        <i/>
        <sz val="11"/>
        <color theme="1"/>
        <rFont val="Calibri"/>
        <family val="2"/>
        <scheme val="minor"/>
      </rPr>
      <t xml:space="preserve">renewable awards such as IGAP awards
</t>
    </r>
    <r>
      <rPr>
        <sz val="11"/>
        <color theme="1"/>
        <rFont val="Calibri"/>
        <family val="2"/>
        <scheme val="minor"/>
      </rPr>
      <t>▪</t>
    </r>
    <r>
      <rPr>
        <i/>
        <sz val="11"/>
        <color theme="1"/>
        <rFont val="Calibri"/>
        <family val="2"/>
        <scheme val="minor"/>
      </rPr>
      <t>significant awards such as C150/CERC/PEC (However, C150/CERC/PEC can be replaced by a CRC if likely to be successful)</t>
    </r>
  </si>
  <si>
    <t>Tab 3 - Proposed Space Plan</t>
  </si>
  <si>
    <t>3. Financial Validation</t>
  </si>
  <si>
    <t>4. Guaranteed Support Letters (if grant funded)</t>
  </si>
  <si>
    <t>All commitments from external agencies (including 12 months’ notice of termination of funding) should be detailed out and signed by the appropriate representative from the external agency.</t>
  </si>
  <si>
    <t>FYI - Next Steps</t>
  </si>
  <si>
    <t>Once this package has been reviewed by Faculty Affairs, it will be sent to the Vice Dean, Academic for review and approval. Once the recruitment request has been approved, you will receive confirmation from the Assistant Manager, Faculty HR and may work towards posting the position.</t>
  </si>
  <si>
    <t>FoM Recruitment Rationale</t>
  </si>
  <si>
    <t>*Bolded fields are mandatory</t>
  </si>
  <si>
    <t>1. Proposed Position Details</t>
  </si>
  <si>
    <t>Department/School:</t>
  </si>
  <si>
    <r>
      <t xml:space="preserve">Joint Department/School (if applicable):
</t>
    </r>
    <r>
      <rPr>
        <sz val="11"/>
        <color theme="1"/>
        <rFont val="Calibri"/>
        <family val="2"/>
        <scheme val="minor"/>
      </rPr>
      <t>Please include FTE% split between Departments/Schools</t>
    </r>
  </si>
  <si>
    <t>Division (if applicable):</t>
  </si>
  <si>
    <t>Sponsoring Organization/Institution (if applicable):</t>
  </si>
  <si>
    <t>Centre/Institute (if applicable):</t>
  </si>
  <si>
    <t>Distributed Site (if applicable):</t>
  </si>
  <si>
    <t>Proposed Academic Rank(s):</t>
  </si>
  <si>
    <t>Proposed Track Status (eg: grant tenure track, tenure track):</t>
  </si>
  <si>
    <t>Proposed Secondary Role (eg. Department/Division Head) (if applicable):</t>
  </si>
  <si>
    <t>UBC Chair or Professorship (if applicable):</t>
  </si>
  <si>
    <t>Proposed Start Date:</t>
  </si>
  <si>
    <t>2. Recruitment Rationale</t>
  </si>
  <si>
    <t>Why are you choosing to recruit now?</t>
  </si>
  <si>
    <t xml:space="preserve">How will this position support the Department/School's Strategic Plan and the Faculty of Medicine's Stategic Plan? </t>
  </si>
  <si>
    <t>Faculty of Medicine Strategic Plan</t>
  </si>
  <si>
    <t>How will this position contribute to the health of individuals and communities locally and/or to the life sciences?</t>
  </si>
  <si>
    <t>If you are using projected future retirement savings for this recruit, are the teaching gaps from the retirements fulfilled by this recruit? If so, please explain. If not, how do you plan on addressing the teaching gap?</t>
  </si>
  <si>
    <t>3. Proposed Advertisement</t>
  </si>
  <si>
    <t>4. Recruitment Equity, Diversity and Inclusion Plan</t>
  </si>
  <si>
    <t xml:space="preserve">How you will ensure your selection committee includes a diversity of backgrounds and areas? Consider including members outside of your department if necessary. </t>
  </si>
  <si>
    <r>
      <t xml:space="preserve">Department of ABCD Financial Plan </t>
    </r>
    <r>
      <rPr>
        <b/>
        <i/>
        <sz val="11"/>
        <color rgb="FFFF0000"/>
        <rFont val="Calibri"/>
        <family val="2"/>
        <scheme val="minor"/>
      </rPr>
      <t>**Figures shown are only as examples. Enter actual dollars and the template will convert to $ thousands</t>
    </r>
  </si>
  <si>
    <t>Current Date (MM/DD/YYYY)</t>
  </si>
  <si>
    <t>Total</t>
  </si>
  <si>
    <r>
      <t xml:space="preserve">Department Operating Fund </t>
    </r>
    <r>
      <rPr>
        <b/>
        <i/>
        <sz val="11"/>
        <color rgb="FFFF0000"/>
        <rFont val="Calibri"/>
        <family val="2"/>
        <scheme val="minor"/>
      </rPr>
      <t>**(This section to be completed by Portfolio Finance Team)</t>
    </r>
  </si>
  <si>
    <t>($ thousands - Enter actuals dollars and the template will convert to $ thousands)</t>
  </si>
  <si>
    <t>Revenues</t>
  </si>
  <si>
    <t xml:space="preserve"> </t>
  </si>
  <si>
    <r>
      <t xml:space="preserve">Grants and operations </t>
    </r>
    <r>
      <rPr>
        <vertAlign val="superscript"/>
        <sz val="11"/>
        <color theme="1"/>
        <rFont val="Calibri"/>
        <family val="2"/>
        <scheme val="minor"/>
      </rPr>
      <t>1</t>
    </r>
  </si>
  <si>
    <r>
      <t xml:space="preserve">Sales &amp; services </t>
    </r>
    <r>
      <rPr>
        <vertAlign val="superscript"/>
        <sz val="11"/>
        <color theme="1"/>
        <rFont val="Calibri"/>
        <family val="2"/>
        <scheme val="minor"/>
      </rPr>
      <t>2</t>
    </r>
  </si>
  <si>
    <t>Total operating revenue</t>
  </si>
  <si>
    <t>Expenses</t>
  </si>
  <si>
    <r>
      <t xml:space="preserve">Faculty salaries </t>
    </r>
    <r>
      <rPr>
        <vertAlign val="superscript"/>
        <sz val="11"/>
        <color theme="1"/>
        <rFont val="Calibri"/>
        <family val="2"/>
        <scheme val="minor"/>
      </rPr>
      <t>3, 6</t>
    </r>
  </si>
  <si>
    <r>
      <t xml:space="preserve">Other salaries </t>
    </r>
    <r>
      <rPr>
        <vertAlign val="superscript"/>
        <sz val="11"/>
        <color theme="1"/>
        <rFont val="Calibri"/>
        <family val="2"/>
        <scheme val="minor"/>
      </rPr>
      <t>4</t>
    </r>
  </si>
  <si>
    <r>
      <t xml:space="preserve">Benefits </t>
    </r>
    <r>
      <rPr>
        <vertAlign val="superscript"/>
        <sz val="11"/>
        <color theme="1"/>
        <rFont val="Calibri"/>
        <family val="2"/>
        <scheme val="minor"/>
      </rPr>
      <t>5</t>
    </r>
  </si>
  <si>
    <t xml:space="preserve">Operating expenses </t>
  </si>
  <si>
    <t>Total operating expenses</t>
  </si>
  <si>
    <t>Interfund transfer</t>
  </si>
  <si>
    <t>Operating surplus/(deficit) before recruitment</t>
  </si>
  <si>
    <t>Recruitment costs and other funding:</t>
  </si>
  <si>
    <t>Recruitment in progress:</t>
  </si>
  <si>
    <t>Recruitment in progress - 1</t>
  </si>
  <si>
    <t>Funding Source #1</t>
  </si>
  <si>
    <t>Funding Source #2</t>
  </si>
  <si>
    <t>Total other funding sources</t>
  </si>
  <si>
    <t xml:space="preserve">Salary &amp; Benefits </t>
  </si>
  <si>
    <t>Salary</t>
  </si>
  <si>
    <t>Benefits (15%)</t>
  </si>
  <si>
    <t xml:space="preserve">Salary Increases (4.5%) </t>
  </si>
  <si>
    <t>Subtotal</t>
  </si>
  <si>
    <t xml:space="preserve">Other Expenses </t>
  </si>
  <si>
    <t>Housing:  Down Payment Assistance Program</t>
  </si>
  <si>
    <t>Housing:  Prescribed Interest Rate Loan Program (optional)</t>
  </si>
  <si>
    <t>*Reference Comments Edited</t>
  </si>
  <si>
    <t>Start-Up Funding:</t>
  </si>
  <si>
    <t>Research Support</t>
  </si>
  <si>
    <t xml:space="preserve">Additional Travel or Relocation Support </t>
  </si>
  <si>
    <t>Recruitment</t>
  </si>
  <si>
    <t>Other</t>
  </si>
  <si>
    <t>Total recruitment in progress - [add details] - 1</t>
  </si>
  <si>
    <t>Recruitment in progress 2</t>
  </si>
  <si>
    <t>Total recruitment in progress - [add details] - 2</t>
  </si>
  <si>
    <t>Recruitment request:</t>
  </si>
  <si>
    <t>Change according to requirements</t>
  </si>
  <si>
    <t>Total recruitment request</t>
  </si>
  <si>
    <t>Total recruitment costs net of funding</t>
  </si>
  <si>
    <t>Operating surplus/(deficit) after recruitment before adjustments</t>
  </si>
  <si>
    <t>Retirement Adjustment (GPO salary only increasing at 2.5% unfunded):</t>
  </si>
  <si>
    <t>Faculty member 1 current age 72, assumed retirement at 74</t>
  </si>
  <si>
    <t>Faculty member 2 current age 65, assumed retirement at 68</t>
  </si>
  <si>
    <t>Faculty member 3 current age 62, assumed retirement at 68</t>
  </si>
  <si>
    <t>Faculty member 4 current age 58, assumed retirement at 68</t>
  </si>
  <si>
    <t>Model Adjustment (75% savings included; 25% contingency)</t>
  </si>
  <si>
    <t>Cumulative unconfirmed retirement savings after adjustment</t>
  </si>
  <si>
    <t>By including faculty member retirements in the table above, the department certifies that these faculty member retirements have not been committed against an existing recruitment-in-progress or existing hire outside of this Retirement Adjustment table (include footnotes where appropriate)</t>
  </si>
  <si>
    <t>Salary Award Adjustment (GPO salary only; exclude CERC, PEC, IGAP)</t>
  </si>
  <si>
    <t>New Award to Existing Tenured Faculty</t>
  </si>
  <si>
    <t>[details - example: New CRC Tier 2 2025 - 1 of AA/BB/CC/DD]</t>
  </si>
  <si>
    <t>[details - example: New Michael Smith in 2025 - AA]</t>
  </si>
  <si>
    <t>Replacement of Expiring Award</t>
  </si>
  <si>
    <t>[details - example: CIHR expiring in 2026]</t>
  </si>
  <si>
    <t>[details - example: CRC Tier 2 term 2 expiring in 2028]</t>
  </si>
  <si>
    <t>Total Retirement and Salary Award Adjustments</t>
  </si>
  <si>
    <t>Operating surplus/(deficit) after recruitment including assumed retirements and included salary awards</t>
  </si>
  <si>
    <t>Opening balance</t>
  </si>
  <si>
    <t>Ending balance: Opening balance plus/minus Operating surplus(deficit) after recruitment</t>
  </si>
  <si>
    <t>Investment Fund Balance:</t>
  </si>
  <si>
    <t>Flexible portion, department level</t>
  </si>
  <si>
    <t xml:space="preserve">Inflexible, department level </t>
  </si>
  <si>
    <t>PI/Division controlled portion</t>
  </si>
  <si>
    <t>Unexplained amount</t>
  </si>
  <si>
    <r>
      <t xml:space="preserve">Notes: </t>
    </r>
    <r>
      <rPr>
        <b/>
        <i/>
        <sz val="11"/>
        <color rgb="FFFF0000"/>
        <rFont val="Calibri"/>
        <family val="2"/>
        <scheme val="minor"/>
      </rPr>
      <t>**Below are examples of what could go under this section</t>
    </r>
  </si>
  <si>
    <t xml:space="preserve">Funding allocations include an estimate of GWI funding at 2.0% annually. </t>
  </si>
  <si>
    <t>Other revenues include Fee-for-service (FFS), research overhead &amp; royalties, investment income and VSP revenues</t>
  </si>
  <si>
    <t>Faculty salaries are assumed to increase annually by 4.5% to cover GWI &amp; PTR.</t>
  </si>
  <si>
    <t>Other salaries include staff and student salaries. Staff salaries are assumed to increase annually by 2%.</t>
  </si>
  <si>
    <t>Benefit rate is assumed at 15%.</t>
  </si>
  <si>
    <t xml:space="preserve">There are two confirmed faculty retirements projected: one to retire at age 74 effective July 2023 (at 0.5 FTE) and another at age 77 effective July 2024 (CRC T1 holder). </t>
  </si>
  <si>
    <t>Prepared By:</t>
  </si>
  <si>
    <t>Date:</t>
  </si>
  <si>
    <t>FOM Finance Validation:</t>
  </si>
  <si>
    <t>Template / Format last updated October 1, 2022</t>
  </si>
  <si>
    <t>Faculty of Medicine Average Retirement Ages</t>
  </si>
  <si>
    <t>Average tenure faculty retirement ages over the past 10 years (2013-2022) is age 68 on average for tenure faculty</t>
  </si>
  <si>
    <t>Departments and Schools</t>
  </si>
  <si>
    <t>Average Retirement Age</t>
  </si>
  <si>
    <t>Anesthesiology, Pharmacology and Therapeutics</t>
  </si>
  <si>
    <t>Biochemistry and Molecular Biology</t>
  </si>
  <si>
    <t>Cellular and Physiological Sciences</t>
  </si>
  <si>
    <t>Dermatology and Skin Science</t>
  </si>
  <si>
    <t>Emergency Medicine</t>
  </si>
  <si>
    <t>Family Practice</t>
  </si>
  <si>
    <t>Medical Genetics</t>
  </si>
  <si>
    <t>Department of Medicine</t>
  </si>
  <si>
    <t>Obstetrics and Gynaecology</t>
  </si>
  <si>
    <t>Occupational Science &amp; Occupational Therapy</t>
  </si>
  <si>
    <t>Ophthalmology and Visual Sciences</t>
  </si>
  <si>
    <t>Orthopaedics</t>
  </si>
  <si>
    <t>Pathology and Laboratory Medicine</t>
  </si>
  <si>
    <t>Pediatrics</t>
  </si>
  <si>
    <t>Physical Therapy</t>
  </si>
  <si>
    <t>Psychiatry</t>
  </si>
  <si>
    <t>Radiology</t>
  </si>
  <si>
    <t>School Of Audiology and Speech Sciences</t>
  </si>
  <si>
    <t>School Of Biomedical Engineering (SBME)</t>
  </si>
  <si>
    <t>School Of Population and Public Health (SPPH)</t>
  </si>
  <si>
    <t>Surgery</t>
  </si>
  <si>
    <t>Urologic Sciences</t>
  </si>
  <si>
    <t>Departments and Schools Total</t>
  </si>
  <si>
    <t>Assumptions in model above</t>
  </si>
  <si>
    <t>•For any department with &lt;4 tenure faculty retirements in the past 10 years, Faculty average retirement age of 68 was used</t>
  </si>
  <si>
    <t>FoM Proposed Space Plan</t>
  </si>
  <si>
    <t>1. Proposed Space</t>
  </si>
  <si>
    <t>2. Details</t>
  </si>
  <si>
    <t>Please confirm whether or not the proposed space is within the current Academic Space Footprint (Yes/No):</t>
  </si>
  <si>
    <t>Provide details on how the space will be or was acquired:</t>
  </si>
  <si>
    <t>Describe any renovation requirements for the proposed space:</t>
  </si>
  <si>
    <t>Other Details:</t>
  </si>
  <si>
    <t>Estimated Recruitment Timeline</t>
  </si>
  <si>
    <t>Advertising</t>
  </si>
  <si>
    <t>Department/School seeks approval of recruitment plan and draft ad from Faculty HR Team
(full recruitment planner and draft ad to be submitted to Assistant Manager, Faculty HR)</t>
  </si>
  <si>
    <t>1 - 2 weeks</t>
  </si>
  <si>
    <t>Department/School posts ad for a minimum of 30 days according to the UBC Faculty Advertising Guidelines</t>
  </si>
  <si>
    <t>4 weeks</t>
  </si>
  <si>
    <t>Search and Selection</t>
  </si>
  <si>
    <t>Department/School reviews and evaluates applications and interviews applicants to identify successful candidate</t>
  </si>
  <si>
    <t>Depends upon Departmental processes</t>
  </si>
  <si>
    <t>Offer Letter</t>
  </si>
  <si>
    <t>Department/School seeks approval from Faculty HR Team on draft offer letter (updated funding plan to be submitted if applicable)</t>
  </si>
  <si>
    <t>1 week</t>
  </si>
  <si>
    <t>The below two processes depend upon the candidate's immigration status and proposed rank.  These steps can occur concurrently.</t>
  </si>
  <si>
    <t>Recruiting foreign academics</t>
  </si>
  <si>
    <t>Option 1 (as applicable): Labour Market Impact Assessment (LMIA) exemption via Faculty Relations</t>
  </si>
  <si>
    <t>4 - 8 weeks</t>
  </si>
  <si>
    <t>Option 2 (as applicable): LMIA application via Faculty Relations</t>
  </si>
  <si>
    <t>6 months</t>
  </si>
  <si>
    <t>Departmental Appointments, Reappointments, Promotion and Tenure (DARPT) Committee Review</t>
  </si>
  <si>
    <t>Faculty Appointments, Reappointments, Promotion and Tenure (FARPT) Committee Review</t>
  </si>
  <si>
    <t>Senior Appointments Committee (SAC) Review</t>
  </si>
  <si>
    <t>2 - 4 weeks</t>
  </si>
  <si>
    <t>Provost and President review</t>
  </si>
  <si>
    <t>2 weeks</t>
  </si>
  <si>
    <t>Space Planning Unit Reference ID:</t>
  </si>
  <si>
    <t>Confirmation from Distributed Site/Centre secured? (Yes/No):</t>
  </si>
  <si>
    <t>Site</t>
  </si>
  <si>
    <t>Building</t>
  </si>
  <si>
    <t>Room Number</t>
  </si>
  <si>
    <t>Room Type</t>
  </si>
  <si>
    <t>Square Footage</t>
  </si>
  <si>
    <t>Academic Space Allocation Request Form</t>
  </si>
  <si>
    <t xml:space="preserve">Please complete the Academic Space Allocation Request prior to submitting the recruitment planner. Ensure the Reference ID generated is included below. Approvals from the Space Planning Unit will go to the unit administrator to maintain. Any updates should be directed to the Space Planning Unit. For more information, click link for a detailed list of all FoM Sites and Buildings. </t>
  </si>
  <si>
    <t>What is the status of approval from the Space Planning Unit? (Approved/Pending)</t>
  </si>
  <si>
    <t>* Edited</t>
  </si>
  <si>
    <t>Space Proposal:</t>
  </si>
  <si>
    <t>How have you explored options for supporting and utilizing your existing faculty members as opposed to hiring a new external recruit?</t>
  </si>
  <si>
    <t xml:space="preserve">What recruitment strategies do you have to encourage a diverse applicant pool, including ideas outside of traditional advertising? 
</t>
  </si>
  <si>
    <t>How will this position align with the Department/ School's overarching equity, diversity and inclusion strategy? What opportunities exist for this role to contribute to advancing EDI within your unit?</t>
  </si>
  <si>
    <t>◦ Run the advertisement through "Textio" to ensure neutral language is being used;</t>
  </si>
  <si>
    <r>
      <rPr>
        <b/>
        <u/>
        <sz val="11"/>
        <rFont val="Calibri"/>
        <family val="2"/>
        <scheme val="minor"/>
      </rPr>
      <t>Research Stream:</t>
    </r>
    <r>
      <rPr>
        <b/>
        <sz val="11"/>
        <rFont val="Calibri"/>
        <family val="2"/>
        <scheme val="minor"/>
      </rPr>
      <t xml:space="preserve"> Please describe how will this position contribute to the overall diversification of the Department/ School's current research areas.
</t>
    </r>
    <r>
      <rPr>
        <b/>
        <u/>
        <sz val="11"/>
        <rFont val="Calibri"/>
        <family val="2"/>
        <scheme val="minor"/>
      </rPr>
      <t>Teaching Stream:</t>
    </r>
    <r>
      <rPr>
        <b/>
        <sz val="11"/>
        <rFont val="Calibri"/>
        <family val="2"/>
        <scheme val="minor"/>
      </rPr>
      <t xml:space="preserve"> Pelase describe how will this position contribute to the overall diversification of the Department/School's current teaching and educational leadership areas. </t>
    </r>
  </si>
  <si>
    <t>Describe what proactive efforts will be made to ensure Equity, Diversity and Inclusion are considered at every step of the recruitment. For example, creating an accessible and inclusive interview format or mitigating the impacts of power dynamics to ensure that different voices are heard in search committee meetings.</t>
  </si>
  <si>
    <t xml:space="preserve">Where are you planning to advertise? </t>
  </si>
  <si>
    <t>◦ Expected salary or salary range</t>
  </si>
  <si>
    <t>Note re ADVERTISING WAIVERS:  If the Department/School will be requesting an Ad Waiver, please instead submit a letter of request addressed to the Dean for an ad waiver (referencing Policy 20, Section 5.2) along with sections 2, 3, and 4 listed below to the Assistant Manager, Faculty HR.  Please contact Faculty Affairs for Spousal Hires/Dual Career Hires.</t>
  </si>
  <si>
    <t xml:space="preserve">https://ubc.ca1.qualtrics.com/jfe/form/SV_73dtqRld65OzusZ </t>
  </si>
  <si>
    <t xml:space="preserve">This tab details the approved space required and any plans/updates needed to the proposed space for the new recruit. Please ensure the Academic Space Allocation Request via qualtrics below is completed in advance and the reference number is included in this tab. </t>
  </si>
  <si>
    <r>
      <t xml:space="preserve">Before this package is sent to Faculty Affairs, </t>
    </r>
    <r>
      <rPr>
        <sz val="11"/>
        <rFont val="Calibri"/>
        <family val="2"/>
        <scheme val="minor"/>
      </rPr>
      <t>the Proposed Funding Plan, as well as any guaranteed support letters/ funding commitment agreements</t>
    </r>
    <r>
      <rPr>
        <sz val="11"/>
        <color theme="1"/>
        <rFont val="Calibri"/>
        <family val="2"/>
        <scheme val="minor"/>
      </rPr>
      <t xml:space="preserve"> must be reviewed and validated by Finance. Please ensure all the necessary sections of the Proposed Funding Plan are filled out and validated by the appropriate Finance Director/Senior Director.</t>
    </r>
  </si>
  <si>
    <t>The expected salary for this position is [$ amount] per annum. The Faculty of Medicine is committed to offering equitable and competitive salaries, commensurate with the qualifications and experience of the candidate. At UBC, in addition to a generous benefit package and highly valued pension plan, faculty members also have access to a comprehensive range of leaves, services, resources and career development opportunities. For more information, please visit: https://hr.ubc.ca/working-ubc.</t>
  </si>
  <si>
    <t>i.e. the successful candidate will demonstrate a willingness to respect diverse perspectives, including perspectives in conflict with one’s own, and a commitment to enhancing one’s own awareness, knowledge, and skills related to equity, diversity, and inclusion.</t>
  </si>
  <si>
    <t>Last Updated Feb 14, 2024</t>
  </si>
  <si>
    <t>Templates for these letters can be found on Faculty HR MedNet page</t>
  </si>
  <si>
    <t>Templates for these advertisements can be found on Faculty HR MedNet</t>
  </si>
  <si>
    <t>Review Faculty Relations Advertising Guidelines for posting requirements per UBC Poliy HR 11</t>
  </si>
  <si>
    <t>Rank Review
(for appointments at the rank of Associate Professor and Professor)</t>
  </si>
  <si>
    <t>Review Planning &amp; Advertising Resources on MedNet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</si>
</sst>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 #,##0.00_-;\-* #,##0.00_-;_-* &quot;-&quot;??_-;_-@_-"/>
    <numFmt numFmtId="165" formatCode="0.0"/>
    <numFmt numFmtId="166" formatCode="#,##0.0;[Red]\(#,##0.0\)"/>
    <numFmt numFmtId="167" formatCode="_-* #,##0.0_-;[Red]\-* #,##0.0_-;_-* &quot;-&quot;??_-;_-@_-"/>
    <numFmt numFmtId="168" formatCode="#,##0.0,;[Red]\(#,##0.0,\)"/>
  </numFmts>
  <fonts count="42" x14ac:knownFonts="1">
    <font>
      <sz val="11"/>
      <color theme="1"/>
      <name val="Calibri"/>
      <family val="2"/>
      <scheme val="minor"/>
    </font>
    <font>
      <sz val="11"/>
      <color theme="1"/>
      <name val="Calibri"/>
      <family val="2"/>
      <scheme val="minor"/>
    </font>
    <font>
      <b/>
      <sz val="18"/>
      <color theme="3"/>
      <name val="Cambria"/>
      <family val="2"/>
      <scheme val="major"/>
    </font>
    <font>
      <b/>
      <sz val="13"/>
      <color theme="3"/>
      <name val="Calibri"/>
      <family val="2"/>
      <scheme val="minor"/>
    </font>
    <font>
      <b/>
      <sz val="11"/>
      <color theme="3"/>
      <name val="Calibri"/>
      <family val="2"/>
      <scheme val="minor"/>
    </font>
    <font>
      <b/>
      <sz val="11"/>
      <color theme="1"/>
      <name val="Calibri"/>
      <family val="2"/>
      <scheme val="minor"/>
    </font>
    <font>
      <b/>
      <sz val="11"/>
      <name val="Calibri"/>
      <family val="2"/>
      <scheme val="minor"/>
    </font>
    <font>
      <i/>
      <sz val="11"/>
      <color theme="1"/>
      <name val="Calibri"/>
      <family val="2"/>
      <scheme val="minor"/>
    </font>
    <font>
      <b/>
      <i/>
      <sz val="11"/>
      <color theme="1"/>
      <name val="Calibri"/>
      <family val="2"/>
      <scheme val="minor"/>
    </font>
    <font>
      <b/>
      <sz val="18"/>
      <color theme="3"/>
      <name val="Calibri"/>
      <family val="2"/>
      <scheme val="minor"/>
    </font>
    <font>
      <b/>
      <sz val="11"/>
      <color rgb="FFFF0000"/>
      <name val="Calibri"/>
      <family val="2"/>
      <scheme val="minor"/>
    </font>
    <font>
      <u/>
      <sz val="11"/>
      <color theme="10"/>
      <name val="Calibri"/>
      <family val="2"/>
      <scheme val="minor"/>
    </font>
    <font>
      <b/>
      <sz val="18"/>
      <color theme="1"/>
      <name val="Calibri"/>
      <family val="2"/>
      <scheme val="minor"/>
    </font>
    <font>
      <b/>
      <sz val="18"/>
      <name val="Calibri"/>
      <family val="2"/>
      <scheme val="minor"/>
    </font>
    <font>
      <b/>
      <sz val="14"/>
      <color theme="1"/>
      <name val="Calibri"/>
      <family val="2"/>
      <scheme val="minor"/>
    </font>
    <font>
      <b/>
      <sz val="14"/>
      <name val="Calibri"/>
      <family val="2"/>
      <scheme val="minor"/>
    </font>
    <font>
      <b/>
      <i/>
      <sz val="11"/>
      <color rgb="FFFF0000"/>
      <name val="Calibri"/>
      <family val="2"/>
      <scheme val="minor"/>
    </font>
    <font>
      <sz val="11"/>
      <name val="Calibri"/>
      <family val="2"/>
      <scheme val="minor"/>
    </font>
    <font>
      <u val="singleAccounting"/>
      <sz val="11"/>
      <color theme="1"/>
      <name val="Calibri"/>
      <family val="2"/>
      <scheme val="minor"/>
    </font>
    <font>
      <b/>
      <u/>
      <sz val="11"/>
      <color theme="10"/>
      <name val="Calibri"/>
      <family val="2"/>
      <scheme val="minor"/>
    </font>
    <font>
      <b/>
      <sz val="9"/>
      <color indexed="81"/>
      <name val="Tahoma"/>
      <family val="2"/>
    </font>
    <font>
      <b/>
      <sz val="9"/>
      <color indexed="81"/>
      <name val="Calibri"/>
      <family val="2"/>
    </font>
    <font>
      <sz val="9"/>
      <color indexed="81"/>
      <name val="Calibri"/>
      <family val="2"/>
    </font>
    <font>
      <b/>
      <u/>
      <sz val="9"/>
      <color indexed="81"/>
      <name val="Calibri"/>
      <family val="2"/>
    </font>
    <font>
      <sz val="9"/>
      <color indexed="81"/>
      <name val="Calibri"/>
      <family val="2"/>
      <scheme val="minor"/>
    </font>
    <font>
      <b/>
      <sz val="9"/>
      <color indexed="81"/>
      <name val="Calibri"/>
      <family val="2"/>
      <scheme val="minor"/>
    </font>
    <font>
      <sz val="11"/>
      <color theme="0"/>
      <name val="Calibri"/>
      <family val="2"/>
      <scheme val="minor"/>
    </font>
    <font>
      <vertAlign val="superscript"/>
      <sz val="11"/>
      <color theme="1"/>
      <name val="Calibri"/>
      <family val="2"/>
      <scheme val="minor"/>
    </font>
    <font>
      <sz val="11"/>
      <color rgb="FF000000"/>
      <name val="Calibri"/>
      <family val="2"/>
      <scheme val="minor"/>
    </font>
    <font>
      <b/>
      <u/>
      <sz val="11"/>
      <color theme="1"/>
      <name val="Calibri"/>
      <family val="2"/>
      <scheme val="minor"/>
    </font>
    <font>
      <sz val="18"/>
      <name val="Arial"/>
      <family val="2"/>
    </font>
    <font>
      <b/>
      <sz val="10"/>
      <color rgb="FFFFFFFF"/>
      <name val="Arial"/>
      <family val="2"/>
    </font>
    <font>
      <sz val="11"/>
      <color rgb="FF002040"/>
      <name val="Arial"/>
      <family val="2"/>
    </font>
    <font>
      <sz val="10.5"/>
      <color rgb="FF002040"/>
      <name val="Arial"/>
      <family val="2"/>
    </font>
    <font>
      <b/>
      <sz val="10"/>
      <color rgb="FF002040"/>
      <name val="Arial"/>
      <family val="2"/>
    </font>
    <font>
      <sz val="8"/>
      <name val="Arial"/>
      <family val="2"/>
    </font>
    <font>
      <b/>
      <sz val="11"/>
      <color theme="1"/>
      <name val="Calibri"/>
      <family val="2"/>
    </font>
    <font>
      <b/>
      <i/>
      <u/>
      <sz val="12"/>
      <color rgb="FF0070C0"/>
      <name val="Calibri"/>
      <family val="2"/>
      <scheme val="minor"/>
    </font>
    <font>
      <sz val="9"/>
      <color indexed="81"/>
      <name val="Tahoma"/>
      <charset val="1"/>
    </font>
    <font>
      <b/>
      <sz val="9"/>
      <color indexed="81"/>
      <name val="Tahoma"/>
      <charset val="1"/>
    </font>
    <font>
      <b/>
      <sz val="11"/>
      <color rgb="FF000000"/>
      <name val="Calibri"/>
      <scheme val="minor"/>
    </font>
    <font>
      <b/>
      <u/>
      <sz val="11"/>
      <name val="Calibri"/>
      <family val="2"/>
      <scheme val="minor"/>
    </font>
  </fonts>
  <fills count="15">
    <fill>
      <patternFill patternType="none"/>
    </fill>
    <fill>
      <patternFill patternType="gray125"/>
    </fill>
    <fill>
      <patternFill patternType="solid">
        <fgColor theme="4" tint="0.79998168889431442"/>
        <bgColor indexed="65"/>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FCD5B4"/>
        <bgColor rgb="FF000000"/>
      </patternFill>
    </fill>
    <fill>
      <patternFill patternType="solid">
        <fgColor theme="9" tint="0.79998168889431442"/>
        <bgColor indexed="64"/>
      </patternFill>
    </fill>
    <fill>
      <patternFill patternType="solid">
        <fgColor rgb="FF002040"/>
        <bgColor indexed="64"/>
      </patternFill>
    </fill>
    <fill>
      <patternFill patternType="solid">
        <fgColor rgb="FFDAE7F6"/>
        <bgColor indexed="64"/>
      </patternFill>
    </fill>
    <fill>
      <patternFill patternType="solid">
        <fgColor rgb="FF002060"/>
        <bgColor indexed="64"/>
      </patternFill>
    </fill>
  </fills>
  <borders count="93">
    <border>
      <left/>
      <right/>
      <top/>
      <bottom/>
      <diagonal/>
    </border>
    <border>
      <left/>
      <right/>
      <top/>
      <bottom style="thick">
        <color theme="4" tint="0.499984740745262"/>
      </bottom>
      <diagonal/>
    </border>
    <border>
      <left/>
      <right/>
      <top/>
      <bottom style="medium">
        <color theme="4" tint="0.39997558519241921"/>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indexed="64"/>
      </top>
      <bottom style="thin">
        <color indexed="64"/>
      </bottom>
      <diagonal/>
    </border>
    <border>
      <left style="thin">
        <color auto="1"/>
      </left>
      <right style="thin">
        <color auto="1"/>
      </right>
      <top style="medium">
        <color indexed="64"/>
      </top>
      <bottom style="thin">
        <color indexed="64"/>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top style="medium">
        <color theme="1"/>
      </top>
      <bottom style="medium">
        <color theme="1"/>
      </bottom>
      <diagonal/>
    </border>
    <border>
      <left/>
      <right style="medium">
        <color theme="1"/>
      </right>
      <top style="medium">
        <color theme="1"/>
      </top>
      <bottom style="medium">
        <color theme="1"/>
      </bottom>
      <diagonal/>
    </border>
    <border>
      <left style="thin">
        <color theme="1"/>
      </left>
      <right style="medium">
        <color theme="1"/>
      </right>
      <top style="thin">
        <color theme="1"/>
      </top>
      <bottom/>
      <diagonal/>
    </border>
    <border>
      <left style="medium">
        <color theme="1"/>
      </left>
      <right style="thin">
        <color theme="1"/>
      </right>
      <top/>
      <bottom style="thin">
        <color theme="1"/>
      </bottom>
      <diagonal/>
    </border>
    <border>
      <left style="thin">
        <color theme="1"/>
      </left>
      <right style="medium">
        <color theme="1"/>
      </right>
      <top/>
      <bottom style="thin">
        <color theme="1"/>
      </bottom>
      <diagonal/>
    </border>
    <border>
      <left/>
      <right/>
      <top style="thin">
        <color auto="1"/>
      </top>
      <bottom style="thin">
        <color auto="1"/>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auto="1"/>
      </left>
      <right/>
      <top style="thin">
        <color auto="1"/>
      </top>
      <bottom style="thin">
        <color auto="1"/>
      </bottom>
      <diagonal/>
    </border>
    <border>
      <left style="medium">
        <color auto="1"/>
      </left>
      <right style="thin">
        <color auto="1"/>
      </right>
      <top/>
      <bottom/>
      <diagonal/>
    </border>
    <border>
      <left style="thin">
        <color auto="1"/>
      </left>
      <right style="medium">
        <color auto="1"/>
      </right>
      <top/>
      <bottom/>
      <diagonal/>
    </border>
    <border>
      <left style="medium">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diagonal/>
    </border>
    <border>
      <left style="medium">
        <color indexed="64"/>
      </left>
      <right/>
      <top/>
      <bottom/>
      <diagonal/>
    </border>
    <border>
      <left style="medium">
        <color indexed="64"/>
      </left>
      <right/>
      <top style="thin">
        <color indexed="64"/>
      </top>
      <bottom/>
      <diagonal/>
    </border>
    <border>
      <left style="medium">
        <color auto="1"/>
      </left>
      <right/>
      <top/>
      <bottom style="medium">
        <color auto="1"/>
      </bottom>
      <diagonal/>
    </border>
    <border>
      <left/>
      <right/>
      <top/>
      <bottom style="medium">
        <color indexed="64"/>
      </bottom>
      <diagonal/>
    </border>
    <border>
      <left/>
      <right style="medium">
        <color auto="1"/>
      </right>
      <top/>
      <bottom style="medium">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indexed="64"/>
      </bottom>
      <diagonal/>
    </border>
    <border>
      <left style="medium">
        <color theme="1"/>
      </left>
      <right style="thin">
        <color theme="1"/>
      </right>
      <top/>
      <bottom/>
      <diagonal/>
    </border>
    <border>
      <left style="thin">
        <color indexed="64"/>
      </left>
      <right/>
      <top/>
      <bottom style="thin">
        <color indexed="64"/>
      </bottom>
      <diagonal/>
    </border>
    <border>
      <left style="thin">
        <color rgb="FF001F40"/>
      </left>
      <right/>
      <top style="thin">
        <color rgb="FF001F40"/>
      </top>
      <bottom style="thick">
        <color rgb="FFFFFFFF"/>
      </bottom>
      <diagonal/>
    </border>
    <border>
      <left/>
      <right style="thin">
        <color rgb="FF001F40"/>
      </right>
      <top style="thin">
        <color rgb="FF001F40"/>
      </top>
      <bottom style="thick">
        <color rgb="FFFFFFFF"/>
      </bottom>
      <diagonal/>
    </border>
    <border>
      <left style="thin">
        <color rgb="FF001F40"/>
      </left>
      <right style="thick">
        <color rgb="FF002040"/>
      </right>
      <top style="thick">
        <color rgb="FFFFFFFF"/>
      </top>
      <bottom style="thin">
        <color rgb="FF001F40"/>
      </bottom>
      <diagonal/>
    </border>
    <border>
      <left style="thick">
        <color rgb="FF002040"/>
      </left>
      <right style="thin">
        <color rgb="FF001F40"/>
      </right>
      <top style="thick">
        <color rgb="FFFFFFFF"/>
      </top>
      <bottom style="thin">
        <color rgb="FF001F40"/>
      </bottom>
      <diagonal/>
    </border>
    <border>
      <left style="thin">
        <color rgb="FF001F40"/>
      </left>
      <right style="thick">
        <color rgb="FF002040"/>
      </right>
      <top style="thin">
        <color rgb="FF001F40"/>
      </top>
      <bottom style="thin">
        <color rgb="FF001F40"/>
      </bottom>
      <diagonal/>
    </border>
    <border>
      <left style="thick">
        <color rgb="FF002040"/>
      </left>
      <right style="thin">
        <color rgb="FF001F40"/>
      </right>
      <top style="thin">
        <color rgb="FF001F40"/>
      </top>
      <bottom style="thin">
        <color rgb="FF001F40"/>
      </bottom>
      <diagonal/>
    </border>
    <border>
      <left style="thin">
        <color rgb="FF001F40"/>
      </left>
      <right style="thick">
        <color rgb="FF002040"/>
      </right>
      <top style="thin">
        <color rgb="FF001F40"/>
      </top>
      <bottom style="thick">
        <color rgb="FF002040"/>
      </bottom>
      <diagonal/>
    </border>
    <border>
      <left style="thick">
        <color rgb="FF002040"/>
      </left>
      <right style="thin">
        <color rgb="FF001F40"/>
      </right>
      <top style="thin">
        <color rgb="FF001F40"/>
      </top>
      <bottom style="thick">
        <color rgb="FF002040"/>
      </bottom>
      <diagonal/>
    </border>
    <border>
      <left style="thin">
        <color rgb="FF001F40"/>
      </left>
      <right/>
      <top style="thick">
        <color rgb="FF002040"/>
      </top>
      <bottom style="thick">
        <color rgb="FF002040"/>
      </bottom>
      <diagonal/>
    </border>
    <border>
      <left/>
      <right style="thin">
        <color rgb="FF001F40"/>
      </right>
      <top style="thick">
        <color rgb="FF002040"/>
      </top>
      <bottom style="thick">
        <color rgb="FF002040"/>
      </bottom>
      <diagonal/>
    </border>
    <border>
      <left/>
      <right/>
      <top/>
      <bottom style="thin">
        <color rgb="FF001F40"/>
      </bottom>
      <diagonal/>
    </border>
    <border>
      <left/>
      <right style="medium">
        <color theme="1"/>
      </right>
      <top/>
      <bottom/>
      <diagonal/>
    </border>
    <border>
      <left style="medium">
        <color theme="1"/>
      </left>
      <right style="thin">
        <color indexed="64"/>
      </right>
      <top style="thin">
        <color theme="1"/>
      </top>
      <bottom style="medium">
        <color theme="1"/>
      </bottom>
      <diagonal/>
    </border>
    <border>
      <left style="thin">
        <color theme="1"/>
      </left>
      <right/>
      <top/>
      <bottom style="thin">
        <color theme="1"/>
      </bottom>
      <diagonal/>
    </border>
    <border>
      <left style="thin">
        <color theme="1"/>
      </left>
      <right/>
      <top style="thin">
        <color theme="1"/>
      </top>
      <bottom style="thin">
        <color theme="1"/>
      </bottom>
      <diagonal/>
    </border>
    <border>
      <left/>
      <right style="medium">
        <color indexed="64"/>
      </right>
      <top/>
      <bottom/>
      <diagonal/>
    </border>
    <border>
      <left/>
      <right/>
      <top/>
      <bottom style="medium">
        <color theme="1"/>
      </bottom>
      <diagonal/>
    </border>
    <border>
      <left/>
      <right style="medium">
        <color theme="1"/>
      </right>
      <top style="thin">
        <color theme="1"/>
      </top>
      <bottom/>
      <diagonal/>
    </border>
    <border>
      <left style="medium">
        <color theme="1"/>
      </left>
      <right style="thin">
        <color theme="1"/>
      </right>
      <top style="thin">
        <color theme="1"/>
      </top>
      <bottom/>
      <diagonal/>
    </border>
    <border>
      <left style="medium">
        <color theme="1"/>
      </left>
      <right/>
      <top/>
      <bottom style="medium">
        <color theme="1"/>
      </bottom>
      <diagonal/>
    </border>
    <border>
      <left style="thin">
        <color indexed="64"/>
      </left>
      <right/>
      <top style="thin">
        <color indexed="64"/>
      </top>
      <bottom style="thin">
        <color auto="1"/>
      </bottom>
      <diagonal/>
    </border>
    <border>
      <left/>
      <right style="medium">
        <color indexed="64"/>
      </right>
      <top style="thin">
        <color indexed="64"/>
      </top>
      <bottom style="thin">
        <color auto="1"/>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thin">
        <color rgb="FF000000"/>
      </left>
      <right style="medium">
        <color rgb="FF000000"/>
      </right>
      <top style="thin">
        <color rgb="FF000000"/>
      </top>
      <bottom style="thin">
        <color rgb="FF000000"/>
      </bottom>
      <diagonal/>
    </border>
    <border>
      <left style="thin">
        <color theme="1"/>
      </left>
      <right style="medium">
        <color theme="1"/>
      </right>
      <top style="medium">
        <color theme="1"/>
      </top>
      <bottom/>
      <diagonal/>
    </border>
    <border>
      <left/>
      <right style="thin">
        <color auto="1"/>
      </right>
      <top/>
      <bottom style="medium">
        <color indexed="64"/>
      </bottom>
      <diagonal/>
    </border>
    <border>
      <left/>
      <right/>
      <top style="thin">
        <color theme="1"/>
      </top>
      <bottom style="thin">
        <color theme="1"/>
      </bottom>
      <diagonal/>
    </border>
    <border>
      <left/>
      <right/>
      <top style="thin">
        <color theme="1"/>
      </top>
      <bottom style="medium">
        <color indexed="64"/>
      </bottom>
      <diagonal/>
    </border>
    <border>
      <left/>
      <right/>
      <top/>
      <bottom style="thin">
        <color theme="1"/>
      </bottom>
      <diagonal/>
    </border>
  </borders>
  <cellStyleXfs count="11">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1" fillId="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0" fontId="11" fillId="0" borderId="0" applyNumberFormat="0" applyFill="0" applyBorder="0" applyAlignment="0" applyProtection="0"/>
    <xf numFmtId="9" fontId="1" fillId="0" borderId="0" applyFont="0" applyFill="0" applyBorder="0" applyAlignment="0" applyProtection="0"/>
  </cellStyleXfs>
  <cellXfs count="303">
    <xf numFmtId="0" fontId="0" fillId="0" borderId="0" xfId="0"/>
    <xf numFmtId="0" fontId="5" fillId="0" borderId="0" xfId="0" applyFont="1"/>
    <xf numFmtId="0" fontId="7" fillId="0" borderId="0" xfId="0" applyFont="1"/>
    <xf numFmtId="0" fontId="8" fillId="0" borderId="0" xfId="0" applyFont="1"/>
    <xf numFmtId="165" fontId="7" fillId="0" borderId="0" xfId="0" applyNumberFormat="1" applyFont="1" applyAlignment="1">
      <alignment horizontal="right" indent="1"/>
    </xf>
    <xf numFmtId="0" fontId="1" fillId="0" borderId="0" xfId="0" applyFont="1"/>
    <xf numFmtId="0" fontId="5" fillId="0" borderId="31" xfId="4" applyFont="1" applyFill="1" applyBorder="1" applyAlignment="1">
      <alignment vertical="center" wrapText="1"/>
    </xf>
    <xf numFmtId="0" fontId="5" fillId="0" borderId="31" xfId="0" applyFont="1" applyBorder="1" applyAlignment="1">
      <alignment vertical="center" wrapText="1"/>
    </xf>
    <xf numFmtId="0" fontId="1" fillId="0" borderId="32" xfId="0" applyFont="1" applyBorder="1" applyAlignment="1">
      <alignment horizontal="left" vertical="top" wrapText="1"/>
    </xf>
    <xf numFmtId="0" fontId="5" fillId="0" borderId="31" xfId="0" applyFont="1" applyBorder="1" applyAlignment="1">
      <alignment horizontal="left" vertical="center" wrapText="1"/>
    </xf>
    <xf numFmtId="0" fontId="5" fillId="0" borderId="36" xfId="4" applyFont="1" applyFill="1" applyBorder="1" applyAlignment="1">
      <alignment vertical="center" wrapText="1"/>
    </xf>
    <xf numFmtId="0" fontId="5" fillId="0" borderId="26" xfId="4" applyFont="1" applyFill="1" applyBorder="1" applyAlignment="1">
      <alignment horizontal="left" vertical="center" wrapText="1"/>
    </xf>
    <xf numFmtId="0" fontId="5" fillId="0" borderId="20" xfId="4" applyFont="1" applyFill="1" applyBorder="1" applyAlignment="1">
      <alignment horizontal="left" vertical="center" wrapText="1"/>
    </xf>
    <xf numFmtId="0" fontId="5" fillId="0" borderId="22" xfId="4" applyFont="1" applyFill="1" applyBorder="1" applyAlignment="1">
      <alignment horizontal="left" vertical="center" wrapText="1"/>
    </xf>
    <xf numFmtId="0" fontId="6" fillId="0" borderId="22" xfId="4" quotePrefix="1" applyFont="1" applyFill="1" applyBorder="1" applyAlignment="1">
      <alignment horizontal="left" vertical="center" wrapText="1"/>
    </xf>
    <xf numFmtId="0" fontId="5" fillId="0" borderId="29" xfId="4" applyFont="1" applyFill="1" applyBorder="1" applyAlignment="1">
      <alignment horizontal="left" vertical="center" wrapText="1"/>
    </xf>
    <xf numFmtId="0" fontId="1" fillId="0" borderId="37" xfId="4" applyFill="1" applyBorder="1" applyAlignment="1">
      <alignment horizontal="left" vertical="top" wrapText="1"/>
    </xf>
    <xf numFmtId="0" fontId="1" fillId="0" borderId="31" xfId="4" applyFill="1" applyBorder="1" applyAlignment="1">
      <alignment vertical="center" wrapText="1"/>
    </xf>
    <xf numFmtId="0" fontId="5" fillId="0" borderId="36" xfId="4" applyFont="1" applyFill="1" applyBorder="1" applyAlignment="1">
      <alignment horizontal="left" vertical="center"/>
    </xf>
    <xf numFmtId="0" fontId="5" fillId="0" borderId="31" xfId="4" applyFont="1" applyFill="1" applyBorder="1" applyAlignment="1">
      <alignment horizontal="left" vertical="center" wrapText="1"/>
    </xf>
    <xf numFmtId="0" fontId="11" fillId="0" borderId="32" xfId="4" applyFont="1" applyFill="1" applyBorder="1" applyAlignment="1">
      <alignment horizontal="left" vertical="top" wrapText="1"/>
    </xf>
    <xf numFmtId="0" fontId="9" fillId="0" borderId="0" xfId="1" applyFont="1" applyFill="1" applyBorder="1" applyAlignment="1"/>
    <xf numFmtId="0" fontId="0" fillId="0" borderId="3" xfId="0" applyBorder="1"/>
    <xf numFmtId="0" fontId="8" fillId="4" borderId="0" xfId="0" applyFont="1" applyFill="1"/>
    <xf numFmtId="0" fontId="1" fillId="4" borderId="0" xfId="0" applyFont="1" applyFill="1"/>
    <xf numFmtId="0" fontId="0" fillId="4" borderId="0" xfId="0" applyFill="1"/>
    <xf numFmtId="0" fontId="5" fillId="4" borderId="0" xfId="0" applyFont="1" applyFill="1"/>
    <xf numFmtId="0" fontId="0" fillId="5" borderId="0" xfId="0" applyFill="1"/>
    <xf numFmtId="0" fontId="1" fillId="5" borderId="0" xfId="0" applyFont="1" applyFill="1"/>
    <xf numFmtId="0" fontId="5" fillId="5" borderId="0" xfId="0" applyFont="1" applyFill="1"/>
    <xf numFmtId="0" fontId="8" fillId="5" borderId="0" xfId="0" applyFont="1" applyFill="1"/>
    <xf numFmtId="167" fontId="5" fillId="0" borderId="0" xfId="8" applyNumberFormat="1" applyFont="1" applyFill="1" applyBorder="1" applyAlignment="1">
      <alignment horizontal="right" indent="1"/>
    </xf>
    <xf numFmtId="167" fontId="1" fillId="0" borderId="0" xfId="8" applyNumberFormat="1" applyFont="1" applyFill="1" applyBorder="1" applyAlignment="1">
      <alignment horizontal="right" indent="1"/>
    </xf>
    <xf numFmtId="165" fontId="5" fillId="0" borderId="0" xfId="0" applyNumberFormat="1" applyFont="1" applyAlignment="1">
      <alignment horizontal="right" indent="1"/>
    </xf>
    <xf numFmtId="0" fontId="1" fillId="0" borderId="0" xfId="0" applyFont="1" applyAlignment="1">
      <alignment vertical="top"/>
    </xf>
    <xf numFmtId="0" fontId="0" fillId="0" borderId="0" xfId="0" applyAlignment="1">
      <alignment vertical="top"/>
    </xf>
    <xf numFmtId="0" fontId="0" fillId="0" borderId="0" xfId="0" quotePrefix="1"/>
    <xf numFmtId="0" fontId="0" fillId="0" borderId="0" xfId="0" applyAlignment="1">
      <alignment vertical="center"/>
    </xf>
    <xf numFmtId="0" fontId="0" fillId="0" borderId="21" xfId="0" applyBorder="1" applyAlignment="1">
      <alignment vertical="center" wrapText="1"/>
    </xf>
    <xf numFmtId="0" fontId="0" fillId="0" borderId="23" xfId="0" applyBorder="1" applyAlignment="1">
      <alignment vertical="center" wrapText="1"/>
    </xf>
    <xf numFmtId="0" fontId="0" fillId="0" borderId="25" xfId="0" applyBorder="1" applyAlignment="1">
      <alignment vertical="center" wrapText="1"/>
    </xf>
    <xf numFmtId="0" fontId="0" fillId="0" borderId="0" xfId="0" applyAlignment="1">
      <alignment horizontal="center" vertical="center"/>
    </xf>
    <xf numFmtId="0" fontId="19" fillId="0" borderId="31" xfId="9" applyFont="1" applyFill="1" applyBorder="1" applyAlignment="1">
      <alignment horizontal="left" vertical="center" wrapText="1"/>
    </xf>
    <xf numFmtId="0" fontId="0" fillId="0" borderId="31" xfId="4" applyFont="1" applyFill="1" applyBorder="1" applyAlignment="1">
      <alignment vertical="center" wrapText="1"/>
    </xf>
    <xf numFmtId="0" fontId="1" fillId="0" borderId="32" xfId="4" applyFill="1" applyBorder="1" applyAlignment="1">
      <alignment horizontal="left" vertical="top" wrapText="1"/>
    </xf>
    <xf numFmtId="0" fontId="0" fillId="0" borderId="20" xfId="0" applyBorder="1" applyAlignment="1">
      <alignment vertical="center"/>
    </xf>
    <xf numFmtId="0" fontId="0" fillId="0" borderId="41" xfId="0" applyBorder="1" applyAlignment="1">
      <alignment vertical="center"/>
    </xf>
    <xf numFmtId="0" fontId="19" fillId="0" borderId="23" xfId="9" applyFont="1" applyBorder="1" applyAlignment="1">
      <alignment vertical="center" wrapText="1"/>
    </xf>
    <xf numFmtId="0" fontId="19" fillId="0" borderId="55" xfId="9" applyFont="1" applyBorder="1" applyAlignment="1">
      <alignment vertical="center"/>
    </xf>
    <xf numFmtId="0" fontId="0" fillId="0" borderId="56" xfId="0" applyBorder="1" applyAlignment="1">
      <alignment vertical="center"/>
    </xf>
    <xf numFmtId="0" fontId="0" fillId="0" borderId="23" xfId="0" applyBorder="1" applyAlignment="1">
      <alignment vertical="center"/>
    </xf>
    <xf numFmtId="0" fontId="0" fillId="0" borderId="30" xfId="0" applyBorder="1" applyAlignment="1">
      <alignment vertical="center"/>
    </xf>
    <xf numFmtId="0" fontId="0" fillId="0" borderId="2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5" fillId="0" borderId="60" xfId="4" applyFont="1" applyFill="1" applyBorder="1" applyAlignment="1">
      <alignment vertical="center" wrapText="1"/>
    </xf>
    <xf numFmtId="0" fontId="0" fillId="0" borderId="49" xfId="0" applyBorder="1" applyAlignment="1">
      <alignment vertical="center"/>
    </xf>
    <xf numFmtId="0" fontId="0" fillId="0" borderId="58" xfId="0" applyBorder="1" applyAlignment="1">
      <alignment vertical="center" wrapText="1"/>
    </xf>
    <xf numFmtId="0" fontId="7" fillId="0" borderId="0" xfId="0" applyFont="1" applyAlignment="1">
      <alignment vertical="center"/>
    </xf>
    <xf numFmtId="0" fontId="5" fillId="7" borderId="0" xfId="0" applyFont="1" applyFill="1"/>
    <xf numFmtId="0" fontId="1" fillId="7" borderId="0" xfId="0" applyFont="1" applyFill="1"/>
    <xf numFmtId="166" fontId="1" fillId="7" borderId="0" xfId="0" applyNumberFormat="1" applyFont="1" applyFill="1"/>
    <xf numFmtId="0" fontId="1" fillId="7" borderId="0" xfId="0" applyFont="1" applyFill="1" applyAlignment="1">
      <alignment wrapText="1"/>
    </xf>
    <xf numFmtId="166" fontId="5" fillId="7" borderId="10" xfId="0" applyNumberFormat="1" applyFont="1" applyFill="1" applyBorder="1" applyAlignment="1">
      <alignment horizontal="center" vertical="top" wrapText="1"/>
    </xf>
    <xf numFmtId="166" fontId="5" fillId="7" borderId="6" xfId="0" applyNumberFormat="1" applyFont="1" applyFill="1" applyBorder="1" applyAlignment="1">
      <alignment horizontal="center" vertical="top" wrapText="1"/>
    </xf>
    <xf numFmtId="166" fontId="5" fillId="7" borderId="0" xfId="0" applyNumberFormat="1" applyFont="1" applyFill="1" applyAlignment="1">
      <alignment horizontal="center" vertical="top" wrapText="1"/>
    </xf>
    <xf numFmtId="166" fontId="0" fillId="7" borderId="6" xfId="0" applyNumberFormat="1" applyFill="1" applyBorder="1"/>
    <xf numFmtId="166" fontId="26" fillId="7" borderId="0" xfId="8" applyNumberFormat="1" applyFont="1" applyFill="1" applyAlignment="1">
      <alignment horizontal="right" indent="1"/>
    </xf>
    <xf numFmtId="0" fontId="0" fillId="7" borderId="0" xfId="0" applyFill="1"/>
    <xf numFmtId="168" fontId="0" fillId="7" borderId="0" xfId="0" applyNumberFormat="1" applyFill="1" applyAlignment="1">
      <alignment horizontal="right" indent="1"/>
    </xf>
    <xf numFmtId="168" fontId="0" fillId="7" borderId="6" xfId="7" applyNumberFormat="1" applyFont="1" applyFill="1" applyBorder="1" applyAlignment="1">
      <alignment horizontal="right" indent="1"/>
    </xf>
    <xf numFmtId="168" fontId="0" fillId="7" borderId="0" xfId="8" applyNumberFormat="1" applyFont="1" applyFill="1" applyAlignment="1">
      <alignment horizontal="right" indent="1"/>
    </xf>
    <xf numFmtId="168" fontId="1" fillId="7" borderId="0" xfId="7" applyNumberFormat="1" applyFont="1" applyFill="1" applyAlignment="1">
      <alignment horizontal="right" indent="1"/>
    </xf>
    <xf numFmtId="0" fontId="0" fillId="7" borderId="3" xfId="0" applyFill="1" applyBorder="1"/>
    <xf numFmtId="168" fontId="0" fillId="7" borderId="3" xfId="8" applyNumberFormat="1" applyFont="1" applyFill="1" applyBorder="1" applyAlignment="1">
      <alignment horizontal="right" indent="1"/>
    </xf>
    <xf numFmtId="168" fontId="0" fillId="7" borderId="7" xfId="8" applyNumberFormat="1" applyFont="1" applyFill="1" applyBorder="1" applyAlignment="1">
      <alignment horizontal="right" indent="1"/>
    </xf>
    <xf numFmtId="168" fontId="1" fillId="7" borderId="3" xfId="6" applyNumberFormat="1" applyFont="1" applyFill="1" applyBorder="1" applyAlignment="1">
      <alignment horizontal="right" indent="1"/>
    </xf>
    <xf numFmtId="168" fontId="5" fillId="7" borderId="0" xfId="8" applyNumberFormat="1" applyFont="1" applyFill="1" applyBorder="1" applyAlignment="1">
      <alignment horizontal="right" indent="1"/>
    </xf>
    <xf numFmtId="168" fontId="5" fillId="7" borderId="6" xfId="8" applyNumberFormat="1" applyFont="1" applyFill="1" applyBorder="1" applyAlignment="1">
      <alignment horizontal="right" indent="1"/>
    </xf>
    <xf numFmtId="168" fontId="5" fillId="7" borderId="0" xfId="8" applyNumberFormat="1" applyFont="1" applyFill="1" applyAlignment="1">
      <alignment horizontal="right" indent="1"/>
    </xf>
    <xf numFmtId="168" fontId="1" fillId="7" borderId="0" xfId="8" applyNumberFormat="1" applyFont="1" applyFill="1" applyBorder="1" applyAlignment="1">
      <alignment horizontal="right" indent="1"/>
    </xf>
    <xf numFmtId="168" fontId="1" fillId="7" borderId="6" xfId="8" applyNumberFormat="1" applyFont="1" applyFill="1" applyBorder="1" applyAlignment="1">
      <alignment horizontal="right" indent="1"/>
    </xf>
    <xf numFmtId="168" fontId="26" fillId="7" borderId="0" xfId="8" applyNumberFormat="1" applyFont="1" applyFill="1" applyAlignment="1">
      <alignment horizontal="right" indent="1"/>
    </xf>
    <xf numFmtId="168" fontId="1" fillId="7" borderId="0" xfId="8" applyNumberFormat="1" applyFont="1" applyFill="1" applyAlignment="1">
      <alignment horizontal="right" indent="1"/>
    </xf>
    <xf numFmtId="168" fontId="0" fillId="7" borderId="0" xfId="8" applyNumberFormat="1" applyFont="1" applyFill="1" applyBorder="1" applyAlignment="1">
      <alignment horizontal="right" indent="1"/>
    </xf>
    <xf numFmtId="168" fontId="0" fillId="7" borderId="6" xfId="8" applyNumberFormat="1" applyFont="1" applyFill="1" applyBorder="1" applyAlignment="1">
      <alignment horizontal="right" indent="1"/>
    </xf>
    <xf numFmtId="0" fontId="1" fillId="7" borderId="3" xfId="0" applyFont="1" applyFill="1" applyBorder="1"/>
    <xf numFmtId="0" fontId="5" fillId="7" borderId="8" xfId="0" applyFont="1" applyFill="1" applyBorder="1"/>
    <xf numFmtId="168" fontId="5" fillId="7" borderId="8" xfId="8" applyNumberFormat="1" applyFont="1" applyFill="1" applyBorder="1" applyAlignment="1">
      <alignment horizontal="right" indent="1"/>
    </xf>
    <xf numFmtId="168" fontId="5" fillId="7" borderId="9" xfId="8" applyNumberFormat="1" applyFont="1" applyFill="1" applyBorder="1" applyAlignment="1">
      <alignment horizontal="right" indent="1"/>
    </xf>
    <xf numFmtId="168" fontId="5" fillId="0" borderId="11" xfId="8" applyNumberFormat="1" applyFont="1" applyFill="1" applyBorder="1" applyAlignment="1">
      <alignment horizontal="right" indent="1"/>
    </xf>
    <xf numFmtId="168" fontId="5" fillId="0" borderId="6" xfId="8" applyNumberFormat="1" applyFont="1" applyFill="1" applyBorder="1" applyAlignment="1">
      <alignment horizontal="right" indent="1"/>
    </xf>
    <xf numFmtId="168" fontId="5" fillId="0" borderId="0" xfId="8" applyNumberFormat="1" applyFont="1" applyFill="1" applyBorder="1" applyAlignment="1">
      <alignment horizontal="right" indent="1"/>
    </xf>
    <xf numFmtId="168" fontId="1" fillId="0" borderId="0" xfId="8" applyNumberFormat="1" applyFont="1" applyFill="1" applyBorder="1" applyAlignment="1">
      <alignment horizontal="right" indent="1"/>
    </xf>
    <xf numFmtId="168" fontId="1" fillId="0" borderId="6" xfId="8" applyNumberFormat="1" applyFont="1" applyFill="1" applyBorder="1" applyAlignment="1">
      <alignment horizontal="right" indent="1"/>
    </xf>
    <xf numFmtId="168" fontId="1" fillId="3" borderId="6" xfId="8" applyNumberFormat="1" applyFont="1" applyFill="1" applyBorder="1" applyAlignment="1">
      <alignment horizontal="right" indent="1"/>
    </xf>
    <xf numFmtId="168" fontId="0" fillId="0" borderId="0" xfId="0" applyNumberFormat="1"/>
    <xf numFmtId="168" fontId="1" fillId="7" borderId="3" xfId="8" applyNumberFormat="1" applyFont="1" applyFill="1" applyBorder="1" applyAlignment="1">
      <alignment horizontal="right" indent="1"/>
    </xf>
    <xf numFmtId="168" fontId="1" fillId="3" borderId="7" xfId="8" applyNumberFormat="1" applyFont="1" applyFill="1" applyBorder="1" applyAlignment="1">
      <alignment horizontal="right" indent="1"/>
    </xf>
    <xf numFmtId="168" fontId="1" fillId="0" borderId="3" xfId="8" applyNumberFormat="1" applyFont="1" applyFill="1" applyBorder="1" applyAlignment="1">
      <alignment horizontal="right" indent="1"/>
    </xf>
    <xf numFmtId="168" fontId="5" fillId="3" borderId="6" xfId="8" applyNumberFormat="1" applyFont="1" applyFill="1" applyBorder="1" applyAlignment="1">
      <alignment horizontal="right" indent="1"/>
    </xf>
    <xf numFmtId="168" fontId="5" fillId="0" borderId="0" xfId="8" applyNumberFormat="1" applyFont="1" applyFill="1" applyAlignment="1">
      <alignment horizontal="right" indent="1"/>
    </xf>
    <xf numFmtId="168" fontId="5" fillId="7" borderId="10" xfId="8" applyNumberFormat="1" applyFont="1" applyFill="1" applyBorder="1" applyAlignment="1">
      <alignment horizontal="right" indent="1"/>
    </xf>
    <xf numFmtId="168" fontId="5" fillId="3" borderId="5" xfId="8" applyNumberFormat="1" applyFont="1" applyFill="1" applyBorder="1" applyAlignment="1">
      <alignment horizontal="right" indent="1"/>
    </xf>
    <xf numFmtId="168" fontId="5" fillId="0" borderId="10" xfId="8" applyNumberFormat="1" applyFont="1" applyFill="1" applyBorder="1" applyAlignment="1">
      <alignment horizontal="right" indent="1"/>
    </xf>
    <xf numFmtId="168" fontId="1" fillId="0" borderId="0" xfId="8" applyNumberFormat="1" applyFont="1" applyFill="1" applyAlignment="1">
      <alignment horizontal="right" indent="1"/>
    </xf>
    <xf numFmtId="0" fontId="5" fillId="7" borderId="39" xfId="0" applyFont="1" applyFill="1" applyBorder="1"/>
    <xf numFmtId="0" fontId="1" fillId="7" borderId="39" xfId="0" applyFont="1" applyFill="1" applyBorder="1"/>
    <xf numFmtId="168" fontId="5" fillId="7" borderId="39" xfId="8" applyNumberFormat="1" applyFont="1" applyFill="1" applyBorder="1" applyAlignment="1">
      <alignment horizontal="right" indent="1"/>
    </xf>
    <xf numFmtId="168" fontId="5" fillId="7" borderId="40" xfId="8" applyNumberFormat="1" applyFont="1" applyFill="1" applyBorder="1" applyAlignment="1">
      <alignment horizontal="right" indent="1"/>
    </xf>
    <xf numFmtId="168" fontId="5" fillId="0" borderId="3" xfId="8" applyNumberFormat="1" applyFont="1" applyFill="1" applyBorder="1" applyAlignment="1">
      <alignment horizontal="right" indent="1"/>
    </xf>
    <xf numFmtId="0" fontId="5" fillId="7" borderId="38" xfId="0" applyFont="1" applyFill="1" applyBorder="1"/>
    <xf numFmtId="0" fontId="1" fillId="7" borderId="38" xfId="0" applyFont="1" applyFill="1" applyBorder="1"/>
    <xf numFmtId="168" fontId="5" fillId="7" borderId="38" xfId="8" applyNumberFormat="1" applyFont="1" applyFill="1" applyBorder="1" applyAlignment="1">
      <alignment horizontal="right" indent="1"/>
    </xf>
    <xf numFmtId="168" fontId="5" fillId="7" borderId="4" xfId="8" applyNumberFormat="1" applyFont="1" applyFill="1" applyBorder="1" applyAlignment="1">
      <alignment horizontal="right" indent="1"/>
    </xf>
    <xf numFmtId="168" fontId="7" fillId="0" borderId="0" xfId="0" applyNumberFormat="1" applyFont="1" applyAlignment="1">
      <alignment horizontal="right" indent="1"/>
    </xf>
    <xf numFmtId="168" fontId="0" fillId="0" borderId="0" xfId="0" applyNumberFormat="1" applyAlignment="1">
      <alignment horizontal="right" indent="1"/>
    </xf>
    <xf numFmtId="0" fontId="7" fillId="8" borderId="0" xfId="0" applyFont="1" applyFill="1"/>
    <xf numFmtId="168" fontId="0" fillId="8" borderId="0" xfId="8" applyNumberFormat="1" applyFont="1" applyFill="1" applyBorder="1" applyAlignment="1">
      <alignment horizontal="right" indent="1"/>
    </xf>
    <xf numFmtId="168" fontId="7" fillId="0" borderId="0" xfId="0" applyNumberFormat="1" applyFont="1" applyAlignment="1">
      <alignment horizontal="left" indent="1"/>
    </xf>
    <xf numFmtId="168" fontId="18" fillId="8" borderId="0" xfId="8" applyNumberFormat="1" applyFont="1" applyFill="1" applyBorder="1" applyAlignment="1">
      <alignment horizontal="right" indent="1"/>
    </xf>
    <xf numFmtId="168" fontId="0" fillId="0" borderId="0" xfId="8" applyNumberFormat="1" applyFont="1" applyFill="1" applyBorder="1" applyAlignment="1">
      <alignment horizontal="right" indent="1"/>
    </xf>
    <xf numFmtId="15" fontId="1" fillId="0" borderId="3" xfId="0" applyNumberFormat="1" applyFont="1" applyBorder="1"/>
    <xf numFmtId="0" fontId="0" fillId="0" borderId="0" xfId="0" applyAlignment="1">
      <alignment vertical="top" wrapText="1"/>
    </xf>
    <xf numFmtId="9" fontId="0" fillId="0" borderId="0" xfId="10" applyFont="1"/>
    <xf numFmtId="9" fontId="5" fillId="0" borderId="0" xfId="10" applyFont="1" applyFill="1" applyBorder="1" applyAlignment="1">
      <alignment horizontal="right" indent="1"/>
    </xf>
    <xf numFmtId="9" fontId="5" fillId="7" borderId="0" xfId="10" applyFont="1" applyFill="1" applyBorder="1" applyAlignment="1">
      <alignment horizontal="right" indent="1"/>
    </xf>
    <xf numFmtId="168" fontId="7" fillId="0" borderId="6" xfId="0" applyNumberFormat="1" applyFont="1" applyBorder="1" applyAlignment="1">
      <alignment horizontal="right" indent="1"/>
    </xf>
    <xf numFmtId="9" fontId="5" fillId="7" borderId="6" xfId="10" applyFont="1" applyFill="1" applyBorder="1" applyAlignment="1">
      <alignment horizontal="right" indent="1"/>
    </xf>
    <xf numFmtId="9" fontId="5" fillId="0" borderId="6" xfId="10" applyFont="1" applyFill="1" applyBorder="1" applyAlignment="1">
      <alignment horizontal="right" indent="1"/>
    </xf>
    <xf numFmtId="165" fontId="5" fillId="0" borderId="6" xfId="0" applyNumberFormat="1" applyFont="1" applyBorder="1" applyAlignment="1">
      <alignment horizontal="right" indent="1"/>
    </xf>
    <xf numFmtId="0" fontId="1" fillId="9" borderId="0" xfId="0" applyFont="1" applyFill="1"/>
    <xf numFmtId="0" fontId="0" fillId="9" borderId="0" xfId="0" applyFill="1"/>
    <xf numFmtId="0" fontId="5" fillId="9" borderId="0" xfId="0" applyFont="1" applyFill="1"/>
    <xf numFmtId="168" fontId="0" fillId="0" borderId="61" xfId="8" applyNumberFormat="1" applyFont="1" applyFill="1" applyBorder="1" applyAlignment="1">
      <alignment horizontal="right" indent="1"/>
    </xf>
    <xf numFmtId="168" fontId="0" fillId="0" borderId="3" xfId="8" applyNumberFormat="1" applyFont="1" applyFill="1" applyBorder="1" applyAlignment="1">
      <alignment horizontal="right" indent="1"/>
    </xf>
    <xf numFmtId="168" fontId="0" fillId="0" borderId="3" xfId="0" applyNumberFormat="1" applyBorder="1" applyAlignment="1">
      <alignment horizontal="right" indent="1"/>
    </xf>
    <xf numFmtId="0" fontId="28" fillId="10" borderId="0" xfId="0" applyFont="1" applyFill="1" applyAlignment="1">
      <alignment shrinkToFit="1"/>
    </xf>
    <xf numFmtId="0" fontId="0" fillId="11" borderId="0" xfId="0" applyFill="1"/>
    <xf numFmtId="0" fontId="34" fillId="0" borderId="70" xfId="0" applyFont="1" applyBorder="1" applyAlignment="1">
      <alignment horizontal="left" vertical="center" readingOrder="1"/>
    </xf>
    <xf numFmtId="0" fontId="35" fillId="0" borderId="0" xfId="0" applyFont="1" applyAlignment="1">
      <alignment horizontal="left" vertical="center" readingOrder="1"/>
    </xf>
    <xf numFmtId="0" fontId="31" fillId="12" borderId="62" xfId="0" applyFont="1" applyFill="1" applyBorder="1" applyAlignment="1">
      <alignment horizontal="left" vertical="center" readingOrder="1"/>
    </xf>
    <xf numFmtId="0" fontId="31" fillId="12" borderId="63" xfId="0" applyFont="1" applyFill="1" applyBorder="1" applyAlignment="1">
      <alignment horizontal="center" vertical="center" readingOrder="1"/>
    </xf>
    <xf numFmtId="0" fontId="32" fillId="0" borderId="64" xfId="0" applyFont="1" applyBorder="1" applyAlignment="1">
      <alignment horizontal="left" vertical="center" readingOrder="1"/>
    </xf>
    <xf numFmtId="0" fontId="33" fillId="0" borderId="65" xfId="0" applyFont="1" applyBorder="1" applyAlignment="1">
      <alignment horizontal="center" vertical="center" readingOrder="1"/>
    </xf>
    <xf numFmtId="0" fontId="32" fillId="0" borderId="66" xfId="0" applyFont="1" applyBorder="1" applyAlignment="1">
      <alignment horizontal="left" vertical="center" readingOrder="1"/>
    </xf>
    <xf numFmtId="0" fontId="33" fillId="0" borderId="67" xfId="0" applyFont="1" applyBorder="1" applyAlignment="1">
      <alignment horizontal="center" vertical="center" readingOrder="1"/>
    </xf>
    <xf numFmtId="0" fontId="30" fillId="0" borderId="68" xfId="0" applyFont="1" applyBorder="1" applyAlignment="1">
      <alignment vertical="center"/>
    </xf>
    <xf numFmtId="0" fontId="30" fillId="0" borderId="69" xfId="0" applyFont="1" applyBorder="1" applyAlignment="1">
      <alignment horizontal="center" vertical="center"/>
    </xf>
    <xf numFmtId="0" fontId="34" fillId="0" borderId="71" xfId="0" applyFont="1" applyBorder="1" applyAlignment="1">
      <alignment horizontal="center" vertical="center" readingOrder="1"/>
    </xf>
    <xf numFmtId="0" fontId="0" fillId="9" borderId="23" xfId="0" applyFill="1" applyBorder="1" applyAlignment="1">
      <alignment vertical="center" wrapText="1"/>
    </xf>
    <xf numFmtId="0" fontId="1" fillId="0" borderId="73" xfId="4" applyFill="1" applyBorder="1" applyAlignment="1">
      <alignment horizontal="left" vertical="top" wrapText="1"/>
    </xf>
    <xf numFmtId="0" fontId="6" fillId="0" borderId="74" xfId="4" applyFont="1" applyFill="1" applyBorder="1" applyAlignment="1">
      <alignment horizontal="left" vertical="center" wrapText="1"/>
    </xf>
    <xf numFmtId="14" fontId="1" fillId="11" borderId="0" xfId="0" applyNumberFormat="1" applyFont="1" applyFill="1" applyAlignment="1">
      <alignment horizontal="left"/>
    </xf>
    <xf numFmtId="0" fontId="11" fillId="0" borderId="25" xfId="9" applyFill="1" applyBorder="1" applyAlignment="1">
      <alignment vertical="center"/>
    </xf>
    <xf numFmtId="0" fontId="0" fillId="0" borderId="75" xfId="4" applyFont="1" applyFill="1" applyBorder="1" applyAlignment="1">
      <alignment horizontal="left" vertical="center" wrapText="1"/>
    </xf>
    <xf numFmtId="0" fontId="0" fillId="0" borderId="76" xfId="4" applyFont="1" applyFill="1" applyBorder="1" applyAlignment="1">
      <alignment horizontal="left" vertical="center" wrapText="1"/>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23" xfId="0" applyBorder="1" applyAlignment="1">
      <alignment horizontal="center" vertical="center" wrapText="1"/>
    </xf>
    <xf numFmtId="0" fontId="0" fillId="0" borderId="30" xfId="0" applyBorder="1" applyAlignment="1">
      <alignment horizontal="center" vertical="center"/>
    </xf>
    <xf numFmtId="0" fontId="6" fillId="0" borderId="31" xfId="9" applyFont="1" applyFill="1" applyBorder="1" applyAlignment="1">
      <alignment horizontal="left" vertical="center" wrapText="1"/>
    </xf>
    <xf numFmtId="0" fontId="7" fillId="7" borderId="0" xfId="0" applyFont="1" applyFill="1" applyAlignment="1">
      <alignment horizontal="left"/>
    </xf>
    <xf numFmtId="166" fontId="5" fillId="0" borderId="38" xfId="0" applyNumberFormat="1" applyFont="1" applyBorder="1" applyAlignment="1">
      <alignment horizontal="center" vertical="top" wrapText="1"/>
    </xf>
    <xf numFmtId="166" fontId="5" fillId="0" borderId="4" xfId="0" applyNumberFormat="1" applyFont="1" applyBorder="1" applyAlignment="1">
      <alignment horizontal="center" vertical="top" wrapText="1"/>
    </xf>
    <xf numFmtId="0" fontId="5" fillId="4" borderId="38" xfId="0" applyFont="1" applyFill="1" applyBorder="1"/>
    <xf numFmtId="0" fontId="1" fillId="4" borderId="38" xfId="0" applyFont="1" applyFill="1" applyBorder="1"/>
    <xf numFmtId="168" fontId="5" fillId="3" borderId="4" xfId="8" applyNumberFormat="1" applyFont="1" applyFill="1" applyBorder="1" applyAlignment="1">
      <alignment horizontal="right" indent="1"/>
    </xf>
    <xf numFmtId="168" fontId="5" fillId="0" borderId="38" xfId="8" applyNumberFormat="1" applyFont="1" applyFill="1" applyBorder="1" applyAlignment="1">
      <alignment horizontal="right" indent="1"/>
    </xf>
    <xf numFmtId="0" fontId="5" fillId="5" borderId="38" xfId="0" applyFont="1" applyFill="1" applyBorder="1"/>
    <xf numFmtId="0" fontId="1" fillId="5" borderId="38" xfId="0" applyFont="1" applyFill="1" applyBorder="1"/>
    <xf numFmtId="0" fontId="1" fillId="0" borderId="0" xfId="0" applyFont="1" applyFill="1"/>
    <xf numFmtId="166" fontId="1" fillId="0" borderId="0" xfId="0" applyNumberFormat="1" applyFont="1" applyFill="1"/>
    <xf numFmtId="168" fontId="0" fillId="0" borderId="0" xfId="0" applyNumberFormat="1" applyFill="1"/>
    <xf numFmtId="168" fontId="1" fillId="0" borderId="0" xfId="0" applyNumberFormat="1" applyFont="1" applyFill="1"/>
    <xf numFmtId="168" fontId="5" fillId="0" borderId="0" xfId="0" applyNumberFormat="1" applyFont="1" applyFill="1"/>
    <xf numFmtId="0" fontId="0" fillId="0" borderId="0" xfId="0" applyFill="1"/>
    <xf numFmtId="0" fontId="0" fillId="0" borderId="0" xfId="0" applyFill="1" applyAlignment="1">
      <alignment vertical="top" wrapText="1"/>
    </xf>
    <xf numFmtId="0" fontId="8" fillId="8" borderId="0" xfId="0" applyFont="1" applyFill="1"/>
    <xf numFmtId="168" fontId="0" fillId="7" borderId="0" xfId="0" applyNumberFormat="1" applyFill="1"/>
    <xf numFmtId="168" fontId="1" fillId="7" borderId="0" xfId="0" applyNumberFormat="1" applyFont="1" applyFill="1"/>
    <xf numFmtId="168" fontId="17" fillId="7" borderId="0" xfId="8" applyNumberFormat="1" applyFont="1" applyFill="1" applyBorder="1"/>
    <xf numFmtId="168" fontId="6" fillId="7" borderId="0" xfId="8" applyNumberFormat="1" applyFont="1" applyFill="1" applyBorder="1"/>
    <xf numFmtId="0" fontId="1" fillId="0" borderId="35" xfId="0" applyFont="1" applyBorder="1" applyAlignment="1">
      <alignment horizontal="left" vertical="top" wrapText="1"/>
    </xf>
    <xf numFmtId="0" fontId="0" fillId="0" borderId="0" xfId="0" applyBorder="1"/>
    <xf numFmtId="0" fontId="1" fillId="0" borderId="79" xfId="0" applyFont="1" applyBorder="1" applyAlignment="1">
      <alignment horizontal="left" vertical="top" wrapText="1"/>
    </xf>
    <xf numFmtId="0" fontId="0" fillId="0" borderId="80" xfId="0" applyBorder="1" applyAlignment="1">
      <alignment vertical="center" wrapText="1"/>
    </xf>
    <xf numFmtId="0" fontId="5" fillId="0" borderId="4" xfId="4" applyFont="1" applyFill="1" applyBorder="1" applyAlignment="1">
      <alignment vertical="center" wrapText="1"/>
    </xf>
    <xf numFmtId="0" fontId="0" fillId="0" borderId="7" xfId="0" applyBorder="1" applyAlignment="1">
      <alignment vertical="center"/>
    </xf>
    <xf numFmtId="0" fontId="0" fillId="0" borderId="0" xfId="0" applyAlignment="1">
      <alignment vertical="center"/>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0" fillId="0" borderId="4" xfId="0" applyBorder="1" applyAlignment="1">
      <alignment vertical="center" wrapText="1"/>
    </xf>
    <xf numFmtId="0" fontId="19" fillId="0" borderId="17" xfId="9" applyFont="1" applyFill="1" applyBorder="1" applyAlignment="1">
      <alignment vertical="center" wrapText="1"/>
    </xf>
    <xf numFmtId="0" fontId="19" fillId="0" borderId="18" xfId="9" applyFont="1" applyFill="1" applyBorder="1" applyAlignment="1">
      <alignment vertical="center" wrapText="1"/>
    </xf>
    <xf numFmtId="0" fontId="19" fillId="0" borderId="18" xfId="9" applyFont="1" applyFill="1" applyBorder="1" applyAlignment="1">
      <alignment horizontal="center" vertical="center" wrapText="1"/>
    </xf>
    <xf numFmtId="0" fontId="6" fillId="0" borderId="24" xfId="4" quotePrefix="1" applyFont="1" applyFill="1" applyBorder="1" applyAlignment="1">
      <alignment horizontal="left" vertical="center" wrapText="1"/>
    </xf>
    <xf numFmtId="0" fontId="1" fillId="0" borderId="32" xfId="4" applyFill="1" applyBorder="1" applyAlignment="1">
      <alignment horizontal="left" vertical="top" wrapText="1"/>
    </xf>
    <xf numFmtId="0" fontId="28" fillId="0" borderId="87" xfId="0" applyFont="1" applyBorder="1" applyAlignment="1">
      <alignment horizontal="left" vertical="top" wrapText="1"/>
    </xf>
    <xf numFmtId="0" fontId="5" fillId="0" borderId="0" xfId="0" applyFont="1" applyFill="1" applyAlignment="1">
      <alignment vertical="center"/>
    </xf>
    <xf numFmtId="0" fontId="11" fillId="0" borderId="43" xfId="9" applyBorder="1" applyAlignment="1">
      <alignment vertical="center" wrapText="1"/>
    </xf>
    <xf numFmtId="0" fontId="11" fillId="0" borderId="37" xfId="4" applyFont="1" applyFill="1" applyBorder="1" applyAlignment="1">
      <alignment horizontal="center" vertical="top" wrapText="1"/>
    </xf>
    <xf numFmtId="0" fontId="0" fillId="0" borderId="23" xfId="0" applyFill="1" applyBorder="1" applyAlignment="1">
      <alignment vertical="center" wrapText="1"/>
    </xf>
    <xf numFmtId="0" fontId="6" fillId="0" borderId="31" xfId="4" applyFont="1" applyFill="1" applyBorder="1" applyAlignment="1">
      <alignment horizontal="left" vertical="center" wrapText="1"/>
    </xf>
    <xf numFmtId="0" fontId="6" fillId="0" borderId="36" xfId="4" applyFont="1" applyFill="1" applyBorder="1" applyAlignment="1">
      <alignment vertical="center" wrapText="1"/>
    </xf>
    <xf numFmtId="0" fontId="11" fillId="0" borderId="0" xfId="9" applyFill="1" applyAlignment="1">
      <alignment vertical="center"/>
    </xf>
    <xf numFmtId="0" fontId="0" fillId="14" borderId="48" xfId="0" applyFill="1" applyBorder="1" applyAlignment="1">
      <alignment horizontal="left" vertical="center" wrapText="1"/>
    </xf>
    <xf numFmtId="0" fontId="0" fillId="14" borderId="0" xfId="0" applyFill="1" applyBorder="1" applyAlignment="1">
      <alignment horizontal="left" vertical="center" wrapText="1"/>
    </xf>
    <xf numFmtId="0" fontId="0" fillId="14" borderId="77" xfId="0" applyFill="1" applyBorder="1" applyAlignment="1">
      <alignment horizontal="left" vertical="center" wrapText="1"/>
    </xf>
    <xf numFmtId="0" fontId="0" fillId="0" borderId="25" xfId="0" applyBorder="1" applyAlignment="1">
      <alignment horizontal="center" vertical="center"/>
    </xf>
    <xf numFmtId="0" fontId="0" fillId="0" borderId="21" xfId="0" applyBorder="1" applyAlignment="1">
      <alignment horizontal="center" vertical="center" wrapText="1"/>
    </xf>
    <xf numFmtId="0" fontId="0" fillId="0" borderId="90" xfId="4" applyFont="1" applyFill="1" applyBorder="1" applyAlignment="1">
      <alignment horizontal="left" vertical="center" wrapText="1"/>
    </xf>
    <xf numFmtId="0" fontId="0" fillId="0" borderId="91" xfId="0" applyBorder="1" applyAlignment="1">
      <alignment horizontal="left" vertical="center" wrapText="1"/>
    </xf>
    <xf numFmtId="0" fontId="0" fillId="0" borderId="0" xfId="4" applyFont="1" applyFill="1" applyBorder="1" applyAlignment="1">
      <alignment horizontal="left" vertical="center" wrapText="1"/>
    </xf>
    <xf numFmtId="0" fontId="11" fillId="0" borderId="4" xfId="9" applyFill="1" applyBorder="1" applyAlignment="1">
      <alignment horizontal="center" vertical="center"/>
    </xf>
    <xf numFmtId="0" fontId="0" fillId="0" borderId="92" xfId="4" applyFont="1" applyFill="1" applyBorder="1" applyAlignment="1">
      <alignment horizontal="left" vertical="center" wrapText="1"/>
    </xf>
    <xf numFmtId="0" fontId="13" fillId="6" borderId="53" xfId="1" applyFont="1" applyFill="1" applyBorder="1" applyAlignment="1">
      <alignment horizontal="center"/>
    </xf>
    <xf numFmtId="0" fontId="13" fillId="6" borderId="54" xfId="1" applyFont="1" applyFill="1" applyBorder="1" applyAlignment="1">
      <alignment horizontal="center"/>
    </xf>
    <xf numFmtId="0" fontId="13" fillId="6" borderId="55" xfId="1" applyFont="1" applyFill="1" applyBorder="1" applyAlignment="1">
      <alignment horizontal="center"/>
    </xf>
    <xf numFmtId="0" fontId="5" fillId="13" borderId="82" xfId="4" applyFont="1" applyFill="1" applyBorder="1" applyAlignment="1">
      <alignment horizontal="center" vertical="center" wrapText="1"/>
    </xf>
    <xf numFmtId="0" fontId="5" fillId="13" borderId="38" xfId="4" applyFont="1" applyFill="1" applyBorder="1" applyAlignment="1">
      <alignment horizontal="center" vertical="center" wrapText="1"/>
    </xf>
    <xf numFmtId="0" fontId="5" fillId="13" borderId="58" xfId="4" applyFont="1" applyFill="1" applyBorder="1" applyAlignment="1">
      <alignment horizontal="center" vertical="center" wrapText="1"/>
    </xf>
    <xf numFmtId="0" fontId="11" fillId="0" borderId="0" xfId="9" applyFill="1" applyAlignment="1">
      <alignment horizontal="center" vertical="center" wrapText="1"/>
    </xf>
    <xf numFmtId="0" fontId="11" fillId="0" borderId="5" xfId="9" applyFill="1" applyBorder="1" applyAlignment="1">
      <alignment horizontal="center" vertical="center" wrapText="1"/>
    </xf>
    <xf numFmtId="0" fontId="11" fillId="0" borderId="6" xfId="9" applyFill="1" applyBorder="1" applyAlignment="1">
      <alignment horizontal="center" vertical="center" wrapText="1"/>
    </xf>
    <xf numFmtId="0" fontId="11" fillId="0" borderId="7" xfId="9" applyFill="1" applyBorder="1" applyAlignment="1">
      <alignment horizontal="center" vertical="center" wrapText="1"/>
    </xf>
    <xf numFmtId="0" fontId="0" fillId="0" borderId="50" xfId="0" applyBorder="1" applyAlignment="1">
      <alignment horizontal="left"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0" fontId="0" fillId="0" borderId="53" xfId="0" applyBorder="1" applyAlignment="1">
      <alignment horizontal="left" vertical="center"/>
    </xf>
    <xf numFmtId="0" fontId="0" fillId="0" borderId="54" xfId="0" applyBorder="1" applyAlignment="1">
      <alignment horizontal="left" vertical="center"/>
    </xf>
    <xf numFmtId="0" fontId="0" fillId="0" borderId="41" xfId="0" applyBorder="1" applyAlignment="1">
      <alignment horizontal="left" vertical="center"/>
    </xf>
    <xf numFmtId="0" fontId="0" fillId="0" borderId="38" xfId="0" applyBorder="1" applyAlignment="1">
      <alignment horizontal="left" vertical="center"/>
    </xf>
    <xf numFmtId="0" fontId="14" fillId="6" borderId="17" xfId="0" applyFont="1" applyFill="1" applyBorder="1" applyAlignment="1">
      <alignment horizontal="left" vertical="center"/>
    </xf>
    <xf numFmtId="0" fontId="14" fillId="6" borderId="18" xfId="0" applyFont="1" applyFill="1" applyBorder="1" applyAlignment="1">
      <alignment horizontal="left" vertical="center"/>
    </xf>
    <xf numFmtId="0" fontId="14" fillId="6" borderId="19" xfId="0" applyFont="1" applyFill="1" applyBorder="1" applyAlignment="1">
      <alignment horizontal="left" vertical="center"/>
    </xf>
    <xf numFmtId="0" fontId="0" fillId="0" borderId="42" xfId="0" applyBorder="1" applyAlignment="1">
      <alignment horizontal="left" vertical="center" wrapText="1"/>
    </xf>
    <xf numFmtId="0" fontId="0" fillId="0" borderId="6" xfId="0" applyBorder="1" applyAlignment="1">
      <alignment horizontal="left" vertical="center" wrapText="1"/>
    </xf>
    <xf numFmtId="0" fontId="0" fillId="0" borderId="43" xfId="0" applyBorder="1" applyAlignment="1">
      <alignment horizontal="left" vertical="center" wrapText="1"/>
    </xf>
    <xf numFmtId="0" fontId="0" fillId="0" borderId="24" xfId="0" applyBorder="1" applyAlignment="1">
      <alignment horizontal="left" vertical="center" wrapText="1"/>
    </xf>
    <xf numFmtId="0" fontId="0" fillId="0" borderId="5" xfId="0" applyBorder="1" applyAlignment="1">
      <alignment horizontal="left" vertical="center" wrapText="1"/>
    </xf>
    <xf numFmtId="0" fontId="0" fillId="0" borderId="25" xfId="0" applyBorder="1" applyAlignment="1">
      <alignment horizontal="left" vertical="center" wrapText="1"/>
    </xf>
    <xf numFmtId="0" fontId="19" fillId="0" borderId="49" xfId="9" applyFont="1" applyBorder="1" applyAlignment="1">
      <alignment horizontal="center" vertical="center"/>
    </xf>
    <xf numFmtId="0" fontId="19" fillId="0" borderId="45" xfId="9" applyFont="1" applyBorder="1" applyAlignment="1">
      <alignment horizontal="center" vertical="center"/>
    </xf>
    <xf numFmtId="0" fontId="19" fillId="0" borderId="50" xfId="9" applyFont="1" applyBorder="1" applyAlignment="1">
      <alignment horizontal="center" vertical="center"/>
    </xf>
    <xf numFmtId="0" fontId="19" fillId="0" borderId="89" xfId="9" applyFont="1" applyBorder="1" applyAlignment="1">
      <alignment horizontal="center" vertical="center"/>
    </xf>
    <xf numFmtId="0" fontId="13" fillId="6" borderId="17" xfId="1" applyFont="1" applyFill="1" applyBorder="1" applyAlignment="1">
      <alignment horizontal="center" vertical="center"/>
    </xf>
    <xf numFmtId="0" fontId="13" fillId="6" borderId="18" xfId="1" applyFont="1" applyFill="1" applyBorder="1" applyAlignment="1">
      <alignment horizontal="center" vertical="center"/>
    </xf>
    <xf numFmtId="0" fontId="13" fillId="6" borderId="19" xfId="1" applyFont="1" applyFill="1" applyBorder="1" applyAlignment="1">
      <alignment horizontal="center" vertical="center"/>
    </xf>
    <xf numFmtId="0" fontId="19" fillId="0" borderId="44" xfId="9" applyFont="1" applyBorder="1" applyAlignment="1">
      <alignment horizontal="left" vertical="center"/>
    </xf>
    <xf numFmtId="0" fontId="19" fillId="0" borderId="46" xfId="9" applyFont="1" applyBorder="1" applyAlignment="1">
      <alignment horizontal="left" vertical="center"/>
    </xf>
    <xf numFmtId="0" fontId="10" fillId="0" borderId="56" xfId="0" applyFont="1" applyBorder="1" applyAlignment="1">
      <alignment horizontal="left" vertical="center" wrapText="1"/>
    </xf>
    <xf numFmtId="0" fontId="10" fillId="0" borderId="8" xfId="0" applyFont="1" applyBorder="1" applyAlignment="1">
      <alignment horizontal="left" vertical="center" wrapText="1"/>
    </xf>
    <xf numFmtId="0" fontId="10" fillId="0" borderId="57" xfId="0" applyFont="1" applyBorder="1" applyAlignment="1">
      <alignment horizontal="left" vertical="center" wrapText="1"/>
    </xf>
    <xf numFmtId="0" fontId="6" fillId="0" borderId="53" xfId="0" applyFont="1" applyBorder="1" applyAlignment="1">
      <alignment horizontal="left" vertical="center"/>
    </xf>
    <xf numFmtId="0" fontId="6" fillId="0" borderId="54" xfId="0" applyFont="1" applyBorder="1" applyAlignment="1">
      <alignment horizontal="left" vertical="center"/>
    </xf>
    <xf numFmtId="0" fontId="6" fillId="0" borderId="55" xfId="0" applyFont="1" applyBorder="1" applyAlignment="1">
      <alignment horizontal="left" vertical="center"/>
    </xf>
    <xf numFmtId="0" fontId="19" fillId="0" borderId="49" xfId="9" applyFont="1" applyBorder="1" applyAlignment="1">
      <alignment horizontal="left" vertical="center"/>
    </xf>
    <xf numFmtId="0" fontId="19" fillId="0" borderId="45" xfId="9" applyFont="1" applyBorder="1" applyAlignment="1">
      <alignment horizontal="left" vertical="center"/>
    </xf>
    <xf numFmtId="0" fontId="19" fillId="0" borderId="48" xfId="9" applyFont="1" applyBorder="1" applyAlignment="1">
      <alignment horizontal="left" vertical="center"/>
    </xf>
    <xf numFmtId="0" fontId="19" fillId="0" borderId="47" xfId="9" applyFont="1" applyBorder="1" applyAlignment="1">
      <alignment horizontal="left" vertical="center"/>
    </xf>
    <xf numFmtId="0" fontId="15" fillId="6" borderId="33" xfId="2" applyFont="1" applyFill="1" applyBorder="1" applyAlignment="1">
      <alignment horizontal="left" vertical="center" wrapText="1"/>
    </xf>
    <xf numFmtId="0" fontId="15" fillId="6" borderId="34" xfId="2" applyFont="1" applyFill="1" applyBorder="1" applyAlignment="1">
      <alignment horizontal="left" vertical="center" wrapText="1"/>
    </xf>
    <xf numFmtId="0" fontId="13" fillId="6" borderId="33" xfId="1" applyFont="1" applyFill="1" applyBorder="1" applyAlignment="1">
      <alignment horizontal="center"/>
    </xf>
    <xf numFmtId="0" fontId="13" fillId="6" borderId="34" xfId="1" applyFont="1" applyFill="1" applyBorder="1" applyAlignment="1">
      <alignment horizontal="center"/>
    </xf>
    <xf numFmtId="0" fontId="1" fillId="0" borderId="32" xfId="4" applyFill="1" applyBorder="1" applyAlignment="1">
      <alignment horizontal="left" vertical="top" wrapText="1"/>
    </xf>
    <xf numFmtId="0" fontId="15" fillId="6" borderId="81" xfId="2" applyFont="1" applyFill="1" applyBorder="1" applyAlignment="1">
      <alignment horizontal="left" vertical="center" wrapText="1"/>
    </xf>
    <xf numFmtId="0" fontId="15" fillId="6" borderId="78" xfId="2" applyFont="1" applyFill="1" applyBorder="1" applyAlignment="1">
      <alignment horizontal="left" vertical="center" wrapText="1"/>
    </xf>
    <xf numFmtId="0" fontId="10" fillId="0" borderId="33" xfId="3" applyFont="1" applyBorder="1" applyAlignment="1">
      <alignment horizontal="left" vertical="center"/>
    </xf>
    <xf numFmtId="0" fontId="10" fillId="0" borderId="34" xfId="3" applyFont="1" applyBorder="1" applyAlignment="1">
      <alignment horizontal="left" vertical="center"/>
    </xf>
    <xf numFmtId="0" fontId="11" fillId="0" borderId="88" xfId="4" applyFont="1" applyFill="1" applyBorder="1" applyAlignment="1">
      <alignment horizontal="center" vertical="top" wrapText="1"/>
    </xf>
    <xf numFmtId="0" fontId="11" fillId="0" borderId="37" xfId="4" applyFont="1" applyFill="1" applyBorder="1" applyAlignment="1">
      <alignment horizontal="center" vertical="top" wrapText="1"/>
    </xf>
    <xf numFmtId="0" fontId="37" fillId="0" borderId="11" xfId="0" applyFont="1" applyBorder="1" applyAlignment="1">
      <alignment vertical="top" wrapText="1"/>
    </xf>
    <xf numFmtId="0" fontId="7" fillId="0" borderId="72" xfId="0" applyFont="1" applyBorder="1" applyAlignment="1">
      <alignment horizontal="left" vertical="center" wrapText="1"/>
    </xf>
    <xf numFmtId="0" fontId="12" fillId="6" borderId="12" xfId="0" applyFont="1" applyFill="1" applyBorder="1" applyAlignment="1">
      <alignment horizontal="center" vertical="center"/>
    </xf>
    <xf numFmtId="0" fontId="12" fillId="6" borderId="13" xfId="0" applyFont="1" applyFill="1" applyBorder="1" applyAlignment="1">
      <alignment horizontal="center" vertical="center"/>
    </xf>
    <xf numFmtId="0" fontId="12" fillId="6" borderId="14" xfId="0" applyFont="1" applyFill="1" applyBorder="1" applyAlignment="1">
      <alignment horizontal="center" vertical="center"/>
    </xf>
    <xf numFmtId="0" fontId="0" fillId="0" borderId="4" xfId="4" applyFont="1" applyFill="1" applyBorder="1" applyAlignment="1">
      <alignment horizontal="center" vertical="center"/>
    </xf>
    <xf numFmtId="0" fontId="0" fillId="0" borderId="23" xfId="4" applyFont="1" applyFill="1" applyBorder="1" applyAlignment="1">
      <alignment horizontal="center" vertical="center"/>
    </xf>
    <xf numFmtId="0" fontId="0" fillId="0" borderId="9" xfId="4" applyFont="1" applyFill="1" applyBorder="1" applyAlignment="1">
      <alignment horizontal="center" vertical="center"/>
    </xf>
    <xf numFmtId="0" fontId="0" fillId="0" borderId="30" xfId="4" applyFont="1" applyFill="1" applyBorder="1" applyAlignment="1">
      <alignment horizontal="center" vertical="center"/>
    </xf>
    <xf numFmtId="0" fontId="12" fillId="6" borderId="15" xfId="0" applyFont="1" applyFill="1" applyBorder="1" applyAlignment="1">
      <alignment horizontal="center" vertical="center"/>
    </xf>
    <xf numFmtId="0" fontId="12" fillId="6" borderId="11" xfId="0" applyFont="1" applyFill="1" applyBorder="1" applyAlignment="1">
      <alignment horizontal="center" vertical="center"/>
    </xf>
    <xf numFmtId="0" fontId="12" fillId="6" borderId="16" xfId="0" applyFont="1" applyFill="1" applyBorder="1" applyAlignment="1">
      <alignment horizontal="center" vertical="center"/>
    </xf>
    <xf numFmtId="0" fontId="19" fillId="0" borderId="4" xfId="9" applyFont="1" applyFill="1" applyBorder="1" applyAlignment="1">
      <alignment horizontal="left" vertical="center" wrapText="1"/>
    </xf>
    <xf numFmtId="0" fontId="14" fillId="6" borderId="84" xfId="0" applyFont="1" applyFill="1" applyBorder="1" applyAlignment="1">
      <alignment horizontal="left" vertical="center"/>
    </xf>
    <xf numFmtId="0" fontId="14" fillId="6" borderId="85" xfId="0" applyFont="1" applyFill="1" applyBorder="1" applyAlignment="1">
      <alignment horizontal="left" vertical="center"/>
    </xf>
    <xf numFmtId="0" fontId="14" fillId="6" borderId="86" xfId="0" applyFont="1" applyFill="1" applyBorder="1" applyAlignment="1">
      <alignment horizontal="left" vertical="center"/>
    </xf>
    <xf numFmtId="0" fontId="0" fillId="0" borderId="27" xfId="4" applyFont="1" applyFill="1" applyBorder="1" applyAlignment="1">
      <alignment horizontal="center" vertical="center" wrapText="1"/>
    </xf>
    <xf numFmtId="0" fontId="0" fillId="0" borderId="28" xfId="4" applyFont="1" applyFill="1" applyBorder="1" applyAlignment="1">
      <alignment horizontal="center" vertical="center" wrapText="1"/>
    </xf>
    <xf numFmtId="0" fontId="0" fillId="0" borderId="7" xfId="4" applyFont="1" applyFill="1" applyBorder="1" applyAlignment="1">
      <alignment horizontal="center" vertical="center"/>
    </xf>
    <xf numFmtId="0" fontId="0" fillId="0" borderId="21" xfId="4" applyFont="1" applyFill="1" applyBorder="1" applyAlignment="1">
      <alignment horizontal="center" vertical="center"/>
    </xf>
    <xf numFmtId="0" fontId="0" fillId="0" borderId="82" xfId="4" applyFont="1" applyFill="1" applyBorder="1" applyAlignment="1">
      <alignment horizontal="center" vertical="center" wrapText="1"/>
    </xf>
    <xf numFmtId="0" fontId="0" fillId="0" borderId="38" xfId="4" applyFont="1" applyFill="1" applyBorder="1" applyAlignment="1">
      <alignment horizontal="center" vertical="center" wrapText="1"/>
    </xf>
    <xf numFmtId="0" fontId="0" fillId="0" borderId="83" xfId="4" applyFont="1" applyFill="1" applyBorder="1" applyAlignment="1">
      <alignment horizontal="center" vertical="center" wrapText="1"/>
    </xf>
    <xf numFmtId="0" fontId="11" fillId="11" borderId="4" xfId="9" applyFill="1" applyBorder="1" applyAlignment="1">
      <alignment horizontal="center" vertical="center"/>
    </xf>
    <xf numFmtId="0" fontId="0" fillId="0" borderId="82" xfId="4" applyFont="1" applyFill="1" applyBorder="1" applyAlignment="1">
      <alignment horizontal="center" vertical="center"/>
    </xf>
    <xf numFmtId="0" fontId="0" fillId="0" borderId="38" xfId="4" applyFont="1" applyFill="1" applyBorder="1" applyAlignment="1">
      <alignment horizontal="center" vertical="center"/>
    </xf>
    <xf numFmtId="0" fontId="0" fillId="0" borderId="83" xfId="4" applyFont="1" applyFill="1" applyBorder="1" applyAlignment="1">
      <alignment horizontal="center" vertical="center"/>
    </xf>
    <xf numFmtId="0" fontId="11" fillId="0" borderId="0" xfId="9" applyFill="1"/>
    <xf numFmtId="0" fontId="40" fillId="0" borderId="0" xfId="0" applyFont="1" applyBorder="1" applyAlignment="1">
      <alignment horizontal="left" vertical="center" wrapText="1"/>
    </xf>
    <xf numFmtId="0" fontId="28" fillId="0" borderId="0" xfId="0" applyFont="1" applyBorder="1" applyAlignment="1">
      <alignment horizontal="left" vertical="top"/>
    </xf>
    <xf numFmtId="0" fontId="11" fillId="0" borderId="0" xfId="9" applyFill="1" applyAlignment="1">
      <alignment horizontal="center" vertical="center"/>
    </xf>
  </cellXfs>
  <cellStyles count="11">
    <cellStyle name="20% - Accent1" xfId="4" builtinId="30"/>
    <cellStyle name="Comma" xfId="6" builtinId="3"/>
    <cellStyle name="Comma 2" xfId="5" xr:uid="{00000000-0005-0000-0000-000002000000}"/>
    <cellStyle name="Comma 3" xfId="8" xr:uid="{00000000-0005-0000-0000-000003000000}"/>
    <cellStyle name="Currency" xfId="7" builtinId="4"/>
    <cellStyle name="Heading 2" xfId="2" builtinId="17"/>
    <cellStyle name="Heading 3" xfId="3" builtinId="18"/>
    <cellStyle name="Hyperlink" xfId="9" builtinId="8"/>
    <cellStyle name="Normal" xfId="0" builtinId="0"/>
    <cellStyle name="Percent" xfId="10" builtinId="5"/>
    <cellStyle name="Title" xfId="1" builtinId="15"/>
  </cellStyles>
  <dxfs count="0"/>
  <tableStyles count="0" defaultTableStyle="TableStyleMedium2" defaultPivotStyle="PivotStyleLight16"/>
  <colors>
    <mruColors>
      <color rgb="FFFF00FF"/>
      <color rgb="FFDAE7F6"/>
      <color rgb="FFDEF0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mednet.med.ubc.ca/hr/hiring-faculty/making-the-offer/" TargetMode="External"/><Relationship Id="rId3" Type="http://schemas.openxmlformats.org/officeDocument/2006/relationships/hyperlink" Target="http://www.hr.ubc.ca/relocation/policy-travel/" TargetMode="External"/><Relationship Id="rId7" Type="http://schemas.openxmlformats.org/officeDocument/2006/relationships/hyperlink" Target="https://mednet.med.ubc.ca/hr/hiring-faculty/search-selection/" TargetMode="External"/><Relationship Id="rId2" Type="http://schemas.openxmlformats.org/officeDocument/2006/relationships/hyperlink" Target="http://www.hr.ubc.ca/housing-relocation/fhop/prescribed-interest-rate-loan-pirl/" TargetMode="External"/><Relationship Id="rId1" Type="http://schemas.openxmlformats.org/officeDocument/2006/relationships/hyperlink" Target="http://www.hr.ubc.ca/housing-relocation/fhop/down-payment-mortgage-interest-assistance/" TargetMode="External"/><Relationship Id="rId6" Type="http://schemas.openxmlformats.org/officeDocument/2006/relationships/hyperlink" Target="https://mednet.med.ubc.ca/hr/hiring-faculty/getting-started/full-time-tenure-stream-faculty/" TargetMode="External"/><Relationship Id="rId5" Type="http://schemas.openxmlformats.org/officeDocument/2006/relationships/hyperlink" Target="https://hr.ubc.ca/managers-admins/recruiting-and-hiring/recruiting-foreign-academics" TargetMode="External"/><Relationship Id="rId10" Type="http://schemas.openxmlformats.org/officeDocument/2006/relationships/printerSettings" Target="../printerSettings/printerSettings1.bin"/><Relationship Id="rId4" Type="http://schemas.openxmlformats.org/officeDocument/2006/relationships/hyperlink" Target="https://ubc.ca1.qualtrics.com/jfe/form/SV_73dtqRld65OzusZ" TargetMode="External"/><Relationship Id="rId9" Type="http://schemas.openxmlformats.org/officeDocument/2006/relationships/hyperlink" Target="https://mednet.med.ubc.ca/hr/hiring-faculty/advertising/advertising-guidelines/"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7" Type="http://schemas.openxmlformats.org/officeDocument/2006/relationships/printerSettings" Target="../printerSettings/printerSettings5.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hyperlink" Target="https://mednet.med.ubc.ca/hr/hiring-faculty/advertising/advertising-guidelines/" TargetMode="External"/><Relationship Id="rId5" Type="http://schemas.openxmlformats.org/officeDocument/2006/relationships/hyperlink" Target="https://hr.ubc.ca/managers-admins/recruiting-and-hiring/faculty-advertising-guidelines-and-templates" TargetMode="External"/><Relationship Id="rId4" Type="http://schemas.openxmlformats.org/officeDocument/2006/relationships/hyperlink" Target="https://mednet.med.ubc.ca/AboutUs/StrategicPlanning/Pages/default.aspx"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s://mednet.med.ubc.ca/ServicesAndResources/Facilities/SpacePlanningAndRequests/Documents/Recruitment%20Planner%20-%20Room%20Types.xlsx" TargetMode="External"/><Relationship Id="rId7" Type="http://schemas.openxmlformats.org/officeDocument/2006/relationships/printerSettings" Target="../printerSettings/printerSettings8.bin"/><Relationship Id="rId2" Type="http://schemas.openxmlformats.org/officeDocument/2006/relationships/hyperlink" Target="https://mednet.med.ubc.ca/ServicesAndResources/Facilities/SpacePlanningAndRequests/Documents/Recruitment%20Planner%20-%20Site%20and%20Building%20Name%20List.xlsx" TargetMode="External"/><Relationship Id="rId1" Type="http://schemas.openxmlformats.org/officeDocument/2006/relationships/printerSettings" Target="../printerSettings/printerSettings7.bin"/><Relationship Id="rId6" Type="http://schemas.openxmlformats.org/officeDocument/2006/relationships/hyperlink" Target="https://ubc.ca1.qualtrics.com/jfe/form/SV_73dtqRld65OzusZ" TargetMode="External"/><Relationship Id="rId5" Type="http://schemas.openxmlformats.org/officeDocument/2006/relationships/hyperlink" Target="https://mednet.med.ubc.ca/ServicesAndResources/Facilities/SpacePlanningAndRequests/Documents/Recruitment%20Planner%20-%20Site%20and%20Building%20Name%20List.xlsx" TargetMode="External"/><Relationship Id="rId4" Type="http://schemas.openxmlformats.org/officeDocument/2006/relationships/hyperlink" Target="https://mednet.med.ubc.ca/ServicesAndResources/Facilities/SpacePlanningAndRequests/Documents/Recruitment%20Planner%20-%20Site%20and%20Building%20Name%20List.xlsx" TargetMode="External"/><Relationship Id="rId9"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51"/>
  <sheetViews>
    <sheetView tabSelected="1" zoomScale="85" zoomScaleNormal="85" workbookViewId="0">
      <selection sqref="A1:C1"/>
    </sheetView>
  </sheetViews>
  <sheetFormatPr defaultColWidth="9.140625" defaultRowHeight="15" x14ac:dyDescent="0.25"/>
  <cols>
    <col min="1" max="1" width="18.85546875" style="37" customWidth="1"/>
    <col min="2" max="2" width="54.5703125" style="37" customWidth="1"/>
    <col min="3" max="3" width="109.5703125" style="37" customWidth="1"/>
    <col min="4" max="7" width="9.140625" style="37"/>
    <col min="8" max="10" width="9.140625" style="37" customWidth="1"/>
    <col min="11" max="16384" width="9.140625" style="37"/>
  </cols>
  <sheetData>
    <row r="1" spans="1:3" ht="24" customHeight="1" thickBot="1" x14ac:dyDescent="0.3">
      <c r="A1" s="246" t="s">
        <v>0</v>
      </c>
      <c r="B1" s="247"/>
      <c r="C1" s="248"/>
    </row>
    <row r="2" spans="1:3" ht="18" customHeight="1" x14ac:dyDescent="0.25">
      <c r="A2" s="254" t="s">
        <v>1</v>
      </c>
      <c r="B2" s="255"/>
      <c r="C2" s="256"/>
    </row>
    <row r="3" spans="1:3" ht="45" customHeight="1" thickBot="1" x14ac:dyDescent="0.3">
      <c r="A3" s="251" t="s">
        <v>219</v>
      </c>
      <c r="B3" s="252"/>
      <c r="C3" s="253"/>
    </row>
    <row r="4" spans="1:3" ht="20.100000000000001" customHeight="1" thickBot="1" x14ac:dyDescent="0.3">
      <c r="A4" s="233" t="s">
        <v>3</v>
      </c>
      <c r="B4" s="234"/>
      <c r="C4" s="235"/>
    </row>
    <row r="5" spans="1:3" ht="18" customHeight="1" x14ac:dyDescent="0.25">
      <c r="A5" s="229" t="s">
        <v>227</v>
      </c>
      <c r="B5" s="230"/>
      <c r="C5" s="176"/>
    </row>
    <row r="6" spans="1:3" ht="18" customHeight="1" x14ac:dyDescent="0.25">
      <c r="A6" s="231" t="s">
        <v>4</v>
      </c>
      <c r="B6" s="232"/>
      <c r="C6" s="50"/>
    </row>
    <row r="7" spans="1:3" ht="18" customHeight="1" x14ac:dyDescent="0.25">
      <c r="A7" s="46"/>
      <c r="B7" s="53" t="s">
        <v>5</v>
      </c>
      <c r="C7" s="50" t="s">
        <v>6</v>
      </c>
    </row>
    <row r="8" spans="1:3" ht="18" customHeight="1" x14ac:dyDescent="0.25">
      <c r="A8" s="46"/>
      <c r="B8" s="53" t="s">
        <v>7</v>
      </c>
      <c r="C8" s="50" t="s">
        <v>8</v>
      </c>
    </row>
    <row r="9" spans="1:3" ht="18" customHeight="1" x14ac:dyDescent="0.25">
      <c r="A9" s="46"/>
      <c r="B9" s="53" t="s">
        <v>9</v>
      </c>
      <c r="C9" s="50" t="s">
        <v>10</v>
      </c>
    </row>
    <row r="10" spans="1:3" s="189" customFormat="1" ht="94.5" customHeight="1" x14ac:dyDescent="0.25">
      <c r="A10" s="46"/>
      <c r="B10" s="53" t="s">
        <v>218</v>
      </c>
      <c r="C10" s="39" t="s">
        <v>223</v>
      </c>
    </row>
    <row r="11" spans="1:3" ht="18" customHeight="1" x14ac:dyDescent="0.25">
      <c r="A11" s="46"/>
      <c r="B11" s="53" t="s">
        <v>11</v>
      </c>
      <c r="C11" s="50" t="s">
        <v>12</v>
      </c>
    </row>
    <row r="12" spans="1:3" ht="45.75" customHeight="1" x14ac:dyDescent="0.25">
      <c r="A12" s="46"/>
      <c r="B12" s="53" t="s">
        <v>13</v>
      </c>
      <c r="C12" s="202" t="s">
        <v>224</v>
      </c>
    </row>
    <row r="13" spans="1:3" x14ac:dyDescent="0.25">
      <c r="A13" s="46"/>
      <c r="B13" s="53" t="s">
        <v>14</v>
      </c>
      <c r="C13" s="39" t="s">
        <v>15</v>
      </c>
    </row>
    <row r="14" spans="1:3" ht="30" x14ac:dyDescent="0.25">
      <c r="A14" s="56"/>
      <c r="B14" s="57" t="s">
        <v>214</v>
      </c>
      <c r="C14" s="154" t="s">
        <v>16</v>
      </c>
    </row>
    <row r="15" spans="1:3" x14ac:dyDescent="0.25">
      <c r="A15" s="46"/>
      <c r="B15" s="53" t="s">
        <v>17</v>
      </c>
      <c r="C15" s="50"/>
    </row>
    <row r="16" spans="1:3" ht="18" customHeight="1" thickBot="1" x14ac:dyDescent="0.3">
      <c r="A16" s="49"/>
      <c r="B16" s="54" t="s">
        <v>18</v>
      </c>
      <c r="C16" s="51" t="s">
        <v>19</v>
      </c>
    </row>
    <row r="17" spans="1:5" ht="20.100000000000001" customHeight="1" thickBot="1" x14ac:dyDescent="0.3">
      <c r="A17" s="233" t="s">
        <v>20</v>
      </c>
      <c r="B17" s="234"/>
      <c r="C17" s="235"/>
    </row>
    <row r="18" spans="1:5" ht="149.25" customHeight="1" x14ac:dyDescent="0.25">
      <c r="A18" s="249" t="s">
        <v>21</v>
      </c>
      <c r="B18" s="250"/>
      <c r="C18" s="38" t="s">
        <v>22</v>
      </c>
    </row>
    <row r="19" spans="1:5" ht="90" customHeight="1" x14ac:dyDescent="0.25">
      <c r="A19" s="257" t="s">
        <v>23</v>
      </c>
      <c r="B19" s="258"/>
      <c r="C19" s="39" t="s">
        <v>24</v>
      </c>
    </row>
    <row r="20" spans="1:5" ht="18" customHeight="1" x14ac:dyDescent="0.25">
      <c r="A20" s="259"/>
      <c r="B20" s="260"/>
      <c r="C20" s="47" t="s">
        <v>25</v>
      </c>
    </row>
    <row r="21" spans="1:5" ht="18" customHeight="1" x14ac:dyDescent="0.25">
      <c r="A21" s="259"/>
      <c r="B21" s="260"/>
      <c r="C21" s="47" t="s">
        <v>26</v>
      </c>
    </row>
    <row r="22" spans="1:5" ht="18" customHeight="1" x14ac:dyDescent="0.25">
      <c r="A22" s="259"/>
      <c r="B22" s="260"/>
      <c r="C22" s="47" t="s">
        <v>27</v>
      </c>
    </row>
    <row r="23" spans="1:5" ht="283.5" customHeight="1" x14ac:dyDescent="0.25">
      <c r="A23" s="249"/>
      <c r="B23" s="250"/>
      <c r="C23" s="150" t="s">
        <v>28</v>
      </c>
    </row>
    <row r="24" spans="1:5" ht="69.95" customHeight="1" x14ac:dyDescent="0.25">
      <c r="A24" s="242" t="s">
        <v>29</v>
      </c>
      <c r="B24" s="243"/>
      <c r="C24" s="40" t="s">
        <v>221</v>
      </c>
      <c r="E24" s="37" t="s">
        <v>209</v>
      </c>
    </row>
    <row r="25" spans="1:5" s="189" customFormat="1" ht="69.95" customHeight="1" thickBot="1" x14ac:dyDescent="0.3">
      <c r="A25" s="244"/>
      <c r="B25" s="245"/>
      <c r="C25" s="200" t="s">
        <v>220</v>
      </c>
    </row>
    <row r="26" spans="1:5" ht="20.100000000000001" customHeight="1" thickBot="1" x14ac:dyDescent="0.3">
      <c r="A26" s="233" t="s">
        <v>30</v>
      </c>
      <c r="B26" s="234"/>
      <c r="C26" s="235"/>
    </row>
    <row r="27" spans="1:5" ht="60" customHeight="1" thickBot="1" x14ac:dyDescent="0.3">
      <c r="A27" s="236" t="s">
        <v>222</v>
      </c>
      <c r="B27" s="237"/>
      <c r="C27" s="238"/>
    </row>
    <row r="28" spans="1:5" ht="20.100000000000001" customHeight="1" thickBot="1" x14ac:dyDescent="0.3">
      <c r="A28" s="233" t="s">
        <v>31</v>
      </c>
      <c r="B28" s="234"/>
      <c r="C28" s="235"/>
    </row>
    <row r="29" spans="1:5" ht="18" customHeight="1" x14ac:dyDescent="0.25">
      <c r="A29" s="45" t="s">
        <v>226</v>
      </c>
      <c r="B29" s="52"/>
      <c r="C29" s="48"/>
    </row>
    <row r="30" spans="1:5" ht="36" customHeight="1" thickBot="1" x14ac:dyDescent="0.3">
      <c r="A30" s="239" t="s">
        <v>32</v>
      </c>
      <c r="B30" s="240"/>
      <c r="C30" s="241"/>
    </row>
    <row r="31" spans="1:5" ht="20.100000000000001" customHeight="1" thickBot="1" x14ac:dyDescent="0.3">
      <c r="A31" s="233" t="s">
        <v>33</v>
      </c>
      <c r="B31" s="234"/>
      <c r="C31" s="235"/>
    </row>
    <row r="32" spans="1:5" ht="36" customHeight="1" thickBot="1" x14ac:dyDescent="0.3">
      <c r="A32" s="226" t="s">
        <v>34</v>
      </c>
      <c r="B32" s="227"/>
      <c r="C32" s="228"/>
    </row>
    <row r="33" spans="1:3" s="189" customFormat="1" ht="19.5" customHeight="1" thickBot="1" x14ac:dyDescent="0.3">
      <c r="A33" s="206"/>
      <c r="B33" s="207"/>
      <c r="C33" s="208"/>
    </row>
    <row r="34" spans="1:3" ht="23.25" x14ac:dyDescent="0.35">
      <c r="A34" s="216" t="s">
        <v>175</v>
      </c>
      <c r="B34" s="217"/>
      <c r="C34" s="218"/>
    </row>
    <row r="35" spans="1:3" ht="60" x14ac:dyDescent="0.25">
      <c r="A35" s="302" t="s">
        <v>176</v>
      </c>
      <c r="B35" s="215" t="s">
        <v>177</v>
      </c>
      <c r="C35" s="157" t="s">
        <v>178</v>
      </c>
    </row>
    <row r="36" spans="1:3" ht="52.5" customHeight="1" x14ac:dyDescent="0.25">
      <c r="A36" s="302"/>
      <c r="B36" s="215" t="s">
        <v>179</v>
      </c>
      <c r="C36" s="158" t="s">
        <v>180</v>
      </c>
    </row>
    <row r="37" spans="1:3" ht="45.75" customHeight="1" x14ac:dyDescent="0.25">
      <c r="A37" s="214" t="s">
        <v>181</v>
      </c>
      <c r="B37" s="215" t="s">
        <v>182</v>
      </c>
      <c r="C37" s="159" t="s">
        <v>183</v>
      </c>
    </row>
    <row r="38" spans="1:3" ht="45" x14ac:dyDescent="0.25">
      <c r="A38" s="214" t="s">
        <v>184</v>
      </c>
      <c r="B38" s="213" t="s">
        <v>185</v>
      </c>
      <c r="C38" s="209" t="s">
        <v>186</v>
      </c>
    </row>
    <row r="39" spans="1:3" ht="27.75" customHeight="1" x14ac:dyDescent="0.25">
      <c r="A39" s="219" t="s">
        <v>187</v>
      </c>
      <c r="B39" s="220"/>
      <c r="C39" s="221"/>
    </row>
    <row r="40" spans="1:3" ht="30" x14ac:dyDescent="0.25">
      <c r="A40" s="222" t="s">
        <v>188</v>
      </c>
      <c r="B40" s="155" t="s">
        <v>189</v>
      </c>
      <c r="C40" s="210" t="s">
        <v>190</v>
      </c>
    </row>
    <row r="41" spans="1:3" ht="30" x14ac:dyDescent="0.25">
      <c r="A41" s="222"/>
      <c r="B41" s="156" t="s">
        <v>191</v>
      </c>
      <c r="C41" s="158" t="s">
        <v>192</v>
      </c>
    </row>
    <row r="42" spans="1:3" ht="30" x14ac:dyDescent="0.25">
      <c r="A42" s="223" t="s">
        <v>229</v>
      </c>
      <c r="B42" s="211" t="s">
        <v>193</v>
      </c>
      <c r="C42" s="158" t="s">
        <v>190</v>
      </c>
    </row>
    <row r="43" spans="1:3" ht="41.25" customHeight="1" x14ac:dyDescent="0.25">
      <c r="A43" s="224"/>
      <c r="B43" s="211" t="s">
        <v>194</v>
      </c>
      <c r="C43" s="158" t="s">
        <v>190</v>
      </c>
    </row>
    <row r="44" spans="1:3" ht="26.25" customHeight="1" x14ac:dyDescent="0.25">
      <c r="A44" s="224"/>
      <c r="B44" s="211" t="s">
        <v>195</v>
      </c>
      <c r="C44" s="158" t="s">
        <v>196</v>
      </c>
    </row>
    <row r="45" spans="1:3" ht="28.5" customHeight="1" thickBot="1" x14ac:dyDescent="0.3">
      <c r="A45" s="225"/>
      <c r="B45" s="212" t="s">
        <v>197</v>
      </c>
      <c r="C45" s="160" t="s">
        <v>198</v>
      </c>
    </row>
    <row r="47" spans="1:3" x14ac:dyDescent="0.25">
      <c r="A47" s="58" t="s">
        <v>225</v>
      </c>
    </row>
    <row r="51" spans="1:1" x14ac:dyDescent="0.25">
      <c r="A51" s="58"/>
    </row>
  </sheetData>
  <mergeCells count="21">
    <mergeCell ref="A1:C1"/>
    <mergeCell ref="A4:C4"/>
    <mergeCell ref="A17:C17"/>
    <mergeCell ref="A26:C26"/>
    <mergeCell ref="A18:B18"/>
    <mergeCell ref="A3:C3"/>
    <mergeCell ref="A2:C2"/>
    <mergeCell ref="A19:B23"/>
    <mergeCell ref="A32:C32"/>
    <mergeCell ref="A5:B5"/>
    <mergeCell ref="A6:B6"/>
    <mergeCell ref="A28:C28"/>
    <mergeCell ref="A31:C31"/>
    <mergeCell ref="A27:C27"/>
    <mergeCell ref="A30:C30"/>
    <mergeCell ref="A24:B25"/>
    <mergeCell ref="A34:C34"/>
    <mergeCell ref="A35:A36"/>
    <mergeCell ref="A39:C39"/>
    <mergeCell ref="A40:A41"/>
    <mergeCell ref="A42:A45"/>
  </mergeCells>
  <hyperlinks>
    <hyperlink ref="C20" r:id="rId1" xr:uid="{00000000-0004-0000-0000-000002000000}"/>
    <hyperlink ref="C21" r:id="rId2" xr:uid="{00000000-0004-0000-0000-000003000000}"/>
    <hyperlink ref="C22" r:id="rId3" xr:uid="{00000000-0004-0000-0000-000004000000}"/>
    <hyperlink ref="A18:B18" location="'1 - Recruitment Rationale'!A1" display="Tab 1 - Recruitment Rationale" xr:uid="{00000000-0004-0000-0000-000005000000}"/>
    <hyperlink ref="A19:B22" location="'2 - Proposed Funding Plan'!A1" display="Tab 2 - Proposed Funding Plan" xr:uid="{00000000-0004-0000-0000-000006000000}"/>
    <hyperlink ref="C25" r:id="rId4" xr:uid="{8709532B-5DB6-47A2-B0AB-1D3F1081D661}"/>
    <hyperlink ref="A40:A41" r:id="rId5" display="Recruiting foreign academics" xr:uid="{3FD96FEF-0A7E-430E-B4EC-11461B293748}"/>
    <hyperlink ref="A42:A45" r:id="rId6" display="https://mednet.med.ubc.ca/hr/hiring-faculty/getting-started/full-time-tenure-stream-faculty/" xr:uid="{903A78DA-4D2D-4DF4-A635-14C9874A6183}"/>
    <hyperlink ref="A37" r:id="rId7" xr:uid="{89804209-1C93-4A37-9FE2-2635FAB2A1FB}"/>
    <hyperlink ref="A38" r:id="rId8" xr:uid="{75BA0331-AF81-47C0-A14A-6DDA4D397D4A}"/>
    <hyperlink ref="A35:A36" r:id="rId9" display="Advertising" xr:uid="{F835B0C4-1FB0-4A3D-9BF5-E8457C9DB5F6}"/>
  </hyperlinks>
  <pageMargins left="0.59055118110236227" right="0.59055118110236227" top="0.70866141732283472" bottom="0.55118110236220474" header="0.31496062992125984" footer="0.19685039370078741"/>
  <pageSetup scale="68" orientation="portrait" horizontalDpi="1200" verticalDpi="1200"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69"/>
  <sheetViews>
    <sheetView topLeftCell="A19" zoomScale="98" zoomScaleNormal="98" workbookViewId="0">
      <selection activeCell="D17" sqref="D17:F23"/>
    </sheetView>
  </sheetViews>
  <sheetFormatPr defaultRowHeight="15" x14ac:dyDescent="0.25"/>
  <cols>
    <col min="1" max="1" width="95.28515625" customWidth="1"/>
    <col min="2" max="2" width="115" customWidth="1"/>
    <col min="4" max="4" width="33.85546875" customWidth="1"/>
    <col min="5" max="5" width="35.5703125" customWidth="1"/>
  </cols>
  <sheetData>
    <row r="1" spans="1:5" ht="24" thickBot="1" x14ac:dyDescent="0.4">
      <c r="A1" s="263" t="s">
        <v>35</v>
      </c>
      <c r="B1" s="264"/>
    </row>
    <row r="2" spans="1:5" ht="18" customHeight="1" thickBot="1" x14ac:dyDescent="0.3">
      <c r="A2" s="268" t="s">
        <v>36</v>
      </c>
      <c r="B2" s="269"/>
    </row>
    <row r="3" spans="1:5" ht="20.100000000000001" customHeight="1" thickBot="1" x14ac:dyDescent="0.3">
      <c r="A3" s="261" t="s">
        <v>37</v>
      </c>
      <c r="B3" s="262"/>
    </row>
    <row r="4" spans="1:5" ht="18" customHeight="1" x14ac:dyDescent="0.25">
      <c r="A4" s="10" t="s">
        <v>38</v>
      </c>
      <c r="B4" s="16"/>
    </row>
    <row r="5" spans="1:5" ht="33.75" customHeight="1" x14ac:dyDescent="0.25">
      <c r="A5" s="10" t="s">
        <v>39</v>
      </c>
      <c r="B5" s="16"/>
    </row>
    <row r="6" spans="1:5" ht="18" customHeight="1" x14ac:dyDescent="0.25">
      <c r="A6" s="17" t="s">
        <v>40</v>
      </c>
      <c r="B6" s="44"/>
    </row>
    <row r="7" spans="1:5" ht="18" customHeight="1" x14ac:dyDescent="0.25">
      <c r="A7" s="43" t="s">
        <v>41</v>
      </c>
      <c r="B7" s="44"/>
    </row>
    <row r="8" spans="1:5" ht="18" customHeight="1" x14ac:dyDescent="0.25">
      <c r="A8" s="43" t="s">
        <v>42</v>
      </c>
      <c r="B8" s="44"/>
    </row>
    <row r="9" spans="1:5" ht="18" customHeight="1" x14ac:dyDescent="0.25">
      <c r="A9" s="43" t="s">
        <v>43</v>
      </c>
      <c r="B9" s="44"/>
    </row>
    <row r="10" spans="1:5" ht="18" customHeight="1" x14ac:dyDescent="0.25">
      <c r="A10" s="6" t="s">
        <v>44</v>
      </c>
      <c r="B10" s="44"/>
    </row>
    <row r="11" spans="1:5" ht="18" customHeight="1" x14ac:dyDescent="0.25">
      <c r="A11" s="7" t="s">
        <v>45</v>
      </c>
      <c r="B11" s="8"/>
    </row>
    <row r="12" spans="1:5" ht="18" customHeight="1" x14ac:dyDescent="0.25">
      <c r="A12" s="43" t="s">
        <v>46</v>
      </c>
      <c r="B12" s="44"/>
    </row>
    <row r="13" spans="1:5" ht="18" customHeight="1" x14ac:dyDescent="0.25">
      <c r="A13" s="186" t="s">
        <v>47</v>
      </c>
      <c r="B13" s="183"/>
    </row>
    <row r="14" spans="1:5" ht="18" customHeight="1" x14ac:dyDescent="0.25">
      <c r="A14" s="187" t="s">
        <v>48</v>
      </c>
      <c r="B14" s="185"/>
      <c r="C14" s="184"/>
      <c r="D14" s="184"/>
      <c r="E14" s="184"/>
    </row>
    <row r="15" spans="1:5" ht="20.100000000000001" customHeight="1" thickBot="1" x14ac:dyDescent="0.3">
      <c r="A15" s="266" t="s">
        <v>49</v>
      </c>
      <c r="B15" s="267"/>
      <c r="C15" s="184"/>
      <c r="D15" s="184"/>
      <c r="E15" s="184"/>
    </row>
    <row r="16" spans="1:5" ht="60" customHeight="1" x14ac:dyDescent="0.25">
      <c r="A16" s="18" t="s">
        <v>50</v>
      </c>
      <c r="B16" s="16"/>
    </row>
    <row r="17" spans="1:6" ht="30" customHeight="1" x14ac:dyDescent="0.25">
      <c r="A17" s="9" t="s">
        <v>51</v>
      </c>
      <c r="B17" s="265"/>
      <c r="D17" s="184"/>
      <c r="E17" s="184"/>
      <c r="F17" s="184"/>
    </row>
    <row r="18" spans="1:6" ht="30" customHeight="1" x14ac:dyDescent="0.25">
      <c r="A18" s="42" t="s">
        <v>52</v>
      </c>
      <c r="B18" s="265"/>
      <c r="D18" s="184"/>
      <c r="E18" s="184"/>
      <c r="F18" s="184"/>
    </row>
    <row r="19" spans="1:6" ht="59.25" customHeight="1" x14ac:dyDescent="0.25">
      <c r="A19" s="161" t="s">
        <v>213</v>
      </c>
      <c r="B19" s="198"/>
      <c r="D19" s="300"/>
      <c r="E19" s="301"/>
      <c r="F19" s="184"/>
    </row>
    <row r="20" spans="1:6" ht="82.5" customHeight="1" x14ac:dyDescent="0.25">
      <c r="A20" s="161" t="s">
        <v>215</v>
      </c>
      <c r="B20" s="197"/>
      <c r="D20" s="300"/>
      <c r="E20" s="301"/>
      <c r="F20" s="184"/>
    </row>
    <row r="21" spans="1:6" ht="98.25" customHeight="1" x14ac:dyDescent="0.25">
      <c r="A21" s="19" t="s">
        <v>53</v>
      </c>
      <c r="B21" s="20"/>
      <c r="D21" s="300"/>
      <c r="E21" s="301"/>
      <c r="F21" s="184"/>
    </row>
    <row r="22" spans="1:6" ht="52.5" customHeight="1" x14ac:dyDescent="0.25">
      <c r="A22" s="203" t="s">
        <v>211</v>
      </c>
      <c r="B22" s="197"/>
      <c r="D22" s="300"/>
      <c r="E22" s="301"/>
      <c r="F22" s="184"/>
    </row>
    <row r="23" spans="1:6" ht="81" customHeight="1" thickBot="1" x14ac:dyDescent="0.3">
      <c r="A23" s="152" t="s">
        <v>54</v>
      </c>
      <c r="B23" s="151"/>
      <c r="D23" s="300"/>
      <c r="E23" s="301"/>
      <c r="F23" s="184"/>
    </row>
    <row r="24" spans="1:6" ht="20.100000000000001" customHeight="1" thickBot="1" x14ac:dyDescent="0.3">
      <c r="A24" s="261" t="s">
        <v>55</v>
      </c>
      <c r="B24" s="262"/>
    </row>
    <row r="25" spans="1:6" ht="44.25" customHeight="1" x14ac:dyDescent="0.25">
      <c r="A25" s="199" t="s">
        <v>217</v>
      </c>
      <c r="B25" s="270"/>
    </row>
    <row r="26" spans="1:6" ht="24" customHeight="1" x14ac:dyDescent="0.25">
      <c r="A26" s="205" t="s">
        <v>228</v>
      </c>
      <c r="B26" s="271"/>
    </row>
    <row r="27" spans="1:6" ht="27.75" customHeight="1" x14ac:dyDescent="0.25">
      <c r="A27" s="299" t="s">
        <v>230</v>
      </c>
      <c r="B27" s="201"/>
    </row>
    <row r="28" spans="1:6" ht="60.75" customHeight="1" thickBot="1" x14ac:dyDescent="0.3">
      <c r="A28" s="55" t="s">
        <v>212</v>
      </c>
      <c r="B28" s="20"/>
    </row>
    <row r="29" spans="1:6" ht="19.5" thickBot="1" x14ac:dyDescent="0.3">
      <c r="A29" s="261" t="s">
        <v>56</v>
      </c>
      <c r="B29" s="262"/>
    </row>
    <row r="30" spans="1:6" ht="84" customHeight="1" x14ac:dyDescent="0.25">
      <c r="A30" s="10" t="s">
        <v>57</v>
      </c>
      <c r="B30" s="20"/>
    </row>
    <row r="31" spans="1:6" ht="88.5" customHeight="1" x14ac:dyDescent="0.25">
      <c r="A31" s="204" t="s">
        <v>216</v>
      </c>
      <c r="B31" s="20"/>
    </row>
    <row r="69" spans="1:1" x14ac:dyDescent="0.25">
      <c r="A69" s="2"/>
    </row>
  </sheetData>
  <customSheetViews>
    <customSheetView guid="{A4E4E13B-FF76-4725-B7AA-8E5DACEF3453}" showPageBreaks="1" fitToPage="1">
      <selection sqref="A1:B2"/>
      <pageMargins left="0" right="0" top="0" bottom="0" header="0" footer="0"/>
      <pageSetup scale="94" fitToHeight="8" orientation="portrait" r:id="rId1"/>
      <headerFooter>
        <oddFooter>&amp;L&amp;"-,Italic"&amp;10&amp;K03+000FoM Request for Approval to Recruit - Created March 20, 2014&amp;R&amp;"-,Italic"&amp;10&amp;K03+000&amp;P of &amp;N</oddFooter>
      </headerFooter>
    </customSheetView>
    <customSheetView guid="{B68C819E-B04B-435F-8B04-C2B12FEB4F48}" fitToPage="1">
      <selection activeCell="B82" sqref="B80:B82"/>
      <pageMargins left="0" right="0" top="0" bottom="0" header="0" footer="0"/>
      <pageSetup scale="94" fitToHeight="8" orientation="portrait" r:id="rId2"/>
      <headerFooter>
        <oddFooter>&amp;L&amp;"-,Italic"&amp;10&amp;K03+000FoM Request for Approval to Recruit - Created March 20, 2014&amp;R&amp;"-,Italic"&amp;10&amp;K03+000&amp;P of &amp;N</oddFooter>
      </headerFooter>
    </customSheetView>
    <customSheetView guid="{EA51AB28-ACA0-4981-8C8D-1071C3497381}" showPageBreaks="1" fitToPage="1">
      <selection activeCell="F18" sqref="F18"/>
      <pageMargins left="0" right="0" top="0" bottom="0" header="0" footer="0"/>
      <pageSetup scale="70" fitToHeight="8" orientation="portrait" r:id="rId3"/>
      <headerFooter>
        <oddFooter>&amp;L&amp;"-,Italic"&amp;10&amp;K03+000FoM Request for Approval to Recruit - Created March 20, 2014&amp;R&amp;"-,Italic"&amp;10&amp;K03+000&amp;P of &amp;N</oddFooter>
      </headerFooter>
    </customSheetView>
  </customSheetViews>
  <mergeCells count="9">
    <mergeCell ref="E19:E23"/>
    <mergeCell ref="A29:B29"/>
    <mergeCell ref="A1:B1"/>
    <mergeCell ref="B17:B18"/>
    <mergeCell ref="A15:B15"/>
    <mergeCell ref="A24:B24"/>
    <mergeCell ref="A3:B3"/>
    <mergeCell ref="A2:B2"/>
    <mergeCell ref="B25:B26"/>
  </mergeCells>
  <hyperlinks>
    <hyperlink ref="A18" r:id="rId4" xr:uid="{00000000-0004-0000-0100-000000000000}"/>
    <hyperlink ref="A26" r:id="rId5" display="Review Faculty Relations Advertising Guidelines " xr:uid="{29E622A2-9DF2-4263-8620-BF7A876F9F42}"/>
    <hyperlink ref="A27" r:id="rId6" xr:uid="{D29BCBC7-9589-44D0-AA27-C3B93C6A7F94}"/>
  </hyperlinks>
  <pageMargins left="0.7" right="0.7" top="0.75" bottom="0.75" header="0.3" footer="0.3"/>
  <pageSetup scale="64" orientation="portrait" r:id="rId7"/>
  <headerFooter>
    <oddFooter>&amp;L&amp;"-,Italic"&amp;10&amp;K03+000FoM Recruitment Rationale - Created March 20, 2014; Updated July 18, 2019&amp;R&amp;"-,Italic"&amp;10&amp;K03+000&amp;P of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63"/>
  <sheetViews>
    <sheetView zoomScale="85" zoomScaleNormal="85" workbookViewId="0">
      <pane ySplit="5" topLeftCell="A6" activePane="bottomLeft" state="frozen"/>
      <selection pane="bottomLeft" activeCell="C4" sqref="C4"/>
    </sheetView>
  </sheetViews>
  <sheetFormatPr defaultColWidth="9.140625" defaultRowHeight="15" outlineLevelRow="1" x14ac:dyDescent="0.25"/>
  <cols>
    <col min="1" max="1" width="3" style="5" customWidth="1"/>
    <col min="2" max="2" width="25.42578125" style="5" customWidth="1"/>
    <col min="3" max="3" width="76" style="5" customWidth="1"/>
    <col min="4" max="4" width="12" style="5" customWidth="1"/>
    <col min="5" max="5" width="12.42578125" style="5" bestFit="1" customWidth="1"/>
    <col min="6" max="6" width="10.42578125" style="5" bestFit="1" customWidth="1"/>
    <col min="7" max="8" width="12" style="5" customWidth="1"/>
    <col min="9" max="9" width="12.42578125" style="5" bestFit="1" customWidth="1"/>
    <col min="10" max="10" width="12.140625" style="5" bestFit="1" customWidth="1"/>
    <col min="11" max="12" width="12.42578125" style="5" bestFit="1" customWidth="1"/>
    <col min="13" max="14" width="13.42578125" style="5" bestFit="1" customWidth="1"/>
    <col min="15" max="15" width="2.42578125" style="171" customWidth="1"/>
    <col min="16" max="16" width="14.42578125" style="5" bestFit="1" customWidth="1"/>
    <col min="17" max="17" width="10.140625" style="5" bestFit="1" customWidth="1"/>
    <col min="18" max="16384" width="9.140625" style="5"/>
  </cols>
  <sheetData>
    <row r="1" spans="1:16" ht="24.6" customHeight="1" x14ac:dyDescent="0.35">
      <c r="A1" s="1" t="s">
        <v>58</v>
      </c>
      <c r="B1" s="21"/>
      <c r="C1" s="21"/>
      <c r="D1" s="21"/>
      <c r="E1" s="21"/>
      <c r="F1" s="21"/>
      <c r="G1" s="21"/>
      <c r="H1" s="21"/>
      <c r="I1" s="21"/>
      <c r="J1" s="21"/>
      <c r="K1" s="21"/>
    </row>
    <row r="2" spans="1:16" x14ac:dyDescent="0.25">
      <c r="A2" s="1"/>
    </row>
    <row r="3" spans="1:16" x14ac:dyDescent="0.25">
      <c r="A3" s="1" t="s">
        <v>59</v>
      </c>
      <c r="C3" s="153"/>
    </row>
    <row r="4" spans="1:16" x14ac:dyDescent="0.25">
      <c r="D4" s="1"/>
      <c r="E4" s="1"/>
      <c r="F4" s="1"/>
      <c r="G4" s="1"/>
      <c r="H4" s="1"/>
      <c r="I4" s="1"/>
      <c r="J4" s="1"/>
      <c r="K4" s="1"/>
      <c r="L4" s="1"/>
      <c r="M4" s="1"/>
      <c r="N4" s="1"/>
    </row>
    <row r="5" spans="1:16" x14ac:dyDescent="0.25">
      <c r="A5" s="1"/>
      <c r="D5" s="163" t="str">
        <f>IF(MONTH($C$3)&gt;3,YEAR($C$3)-2001+COLUMN()-4&amp;"/"&amp;YEAR($C$3)-2000+COLUMN()-4&amp;" A",YEAR($C$3)-2002+COLUMN()-4&amp;"/"&amp;YEAR($C$3)-2001+COLUMN()-4&amp;" A")</f>
        <v>-102/-101 A</v>
      </c>
      <c r="E5" s="164" t="str">
        <f>IF(MONTH($C$3)&gt;3,YEAR($C$3)-2001+COLUMN()-4&amp;"/"&amp;YEAR($C$3)-2000+COLUMN()-4&amp;" F",YEAR($C$3)-2002+COLUMN()-4&amp;"/"&amp;YEAR($C$3)-2001+COLUMN()-4&amp;" F")</f>
        <v>-101/-100 F</v>
      </c>
      <c r="F5" s="163" t="str">
        <f t="shared" ref="F5:N5" si="0">IF(MONTH($C$3)&gt;3,YEAR($C$3)-2001+COLUMN()-4&amp;"/"&amp;YEAR($C$3)-2000+COLUMN()-4,YEAR($C$3)-2002+COLUMN()-4&amp;"/"&amp;YEAR($C$3)-2001+COLUMN()-4)</f>
        <v>-100/-99</v>
      </c>
      <c r="G5" s="163" t="str">
        <f t="shared" si="0"/>
        <v>-99/-98</v>
      </c>
      <c r="H5" s="163" t="str">
        <f t="shared" si="0"/>
        <v>-98/-97</v>
      </c>
      <c r="I5" s="163" t="str">
        <f t="shared" si="0"/>
        <v>-97/-96</v>
      </c>
      <c r="J5" s="163" t="str">
        <f t="shared" si="0"/>
        <v>-96/-95</v>
      </c>
      <c r="K5" s="163" t="str">
        <f t="shared" si="0"/>
        <v>-95/-94</v>
      </c>
      <c r="L5" s="163" t="str">
        <f t="shared" si="0"/>
        <v>-94/-93</v>
      </c>
      <c r="M5" s="163" t="str">
        <f t="shared" si="0"/>
        <v>-93/-92</v>
      </c>
      <c r="N5" s="163" t="str">
        <f t="shared" si="0"/>
        <v>-92/-91</v>
      </c>
      <c r="O5" s="172"/>
      <c r="P5" s="163" t="s">
        <v>60</v>
      </c>
    </row>
    <row r="6" spans="1:16" outlineLevel="1" x14ac:dyDescent="0.25">
      <c r="A6" s="59" t="s">
        <v>61</v>
      </c>
      <c r="B6" s="60"/>
      <c r="C6" s="60"/>
      <c r="D6" s="63"/>
      <c r="E6" s="64"/>
      <c r="F6" s="65"/>
      <c r="G6" s="65"/>
      <c r="H6" s="65"/>
      <c r="I6" s="65"/>
      <c r="J6" s="65"/>
      <c r="K6" s="65"/>
      <c r="L6" s="65"/>
      <c r="M6" s="65"/>
      <c r="N6" s="65"/>
      <c r="O6" s="61"/>
      <c r="P6" s="65"/>
    </row>
    <row r="7" spans="1:16" outlineLevel="1" x14ac:dyDescent="0.25">
      <c r="A7" s="162" t="s">
        <v>62</v>
      </c>
      <c r="B7" s="62"/>
      <c r="C7" s="60"/>
      <c r="D7" s="61"/>
      <c r="E7" s="64"/>
      <c r="F7" s="65"/>
      <c r="G7" s="65"/>
      <c r="H7" s="65"/>
      <c r="I7" s="61"/>
      <c r="J7" s="61"/>
      <c r="K7" s="61"/>
      <c r="L7" s="61"/>
      <c r="M7" s="61"/>
      <c r="N7" s="61"/>
      <c r="O7" s="61"/>
      <c r="P7" s="61"/>
    </row>
    <row r="8" spans="1:16" outlineLevel="1" x14ac:dyDescent="0.25">
      <c r="A8" s="59" t="s">
        <v>63</v>
      </c>
      <c r="B8" s="60"/>
      <c r="C8" s="60"/>
      <c r="D8" s="61"/>
      <c r="E8" s="66" t="s">
        <v>64</v>
      </c>
      <c r="F8" s="67"/>
      <c r="G8" s="67"/>
      <c r="H8" s="67"/>
      <c r="I8" s="67"/>
      <c r="J8" s="67"/>
      <c r="K8" s="67"/>
      <c r="L8" s="67"/>
      <c r="M8" s="67"/>
      <c r="N8" s="67"/>
      <c r="O8" s="61"/>
      <c r="P8" s="61"/>
    </row>
    <row r="9" spans="1:16" ht="17.25" outlineLevel="1" x14ac:dyDescent="0.25">
      <c r="A9" s="60"/>
      <c r="B9" s="60"/>
      <c r="C9" s="68" t="s">
        <v>65</v>
      </c>
      <c r="D9" s="69">
        <v>3950000</v>
      </c>
      <c r="E9" s="70">
        <v>4000000</v>
      </c>
      <c r="F9" s="71">
        <f>E9+SUM(E14:E16)*0.02</f>
        <v>4080000</v>
      </c>
      <c r="G9" s="71">
        <f t="shared" ref="G9:N9" si="1">F9+SUM(F14:F16)*0.02</f>
        <v>4164076.5</v>
      </c>
      <c r="H9" s="71">
        <f t="shared" si="1"/>
        <v>4251888.6025</v>
      </c>
      <c r="I9" s="71">
        <f t="shared" si="1"/>
        <v>4343602.4960125005</v>
      </c>
      <c r="J9" s="71">
        <f t="shared" si="1"/>
        <v>4439391.7709890632</v>
      </c>
      <c r="K9" s="71">
        <f t="shared" si="1"/>
        <v>4539437.7498458112</v>
      </c>
      <c r="L9" s="71">
        <f t="shared" si="1"/>
        <v>4643929.831717602</v>
      </c>
      <c r="M9" s="71">
        <f t="shared" si="1"/>
        <v>4753065.8525987724</v>
      </c>
      <c r="N9" s="71">
        <f t="shared" si="1"/>
        <v>4867052.4615577515</v>
      </c>
      <c r="O9" s="179"/>
      <c r="P9" s="72">
        <f t="shared" ref="P9:P11" si="2">SUM(D9:N9)</f>
        <v>48032445.265221506</v>
      </c>
    </row>
    <row r="10" spans="1:16" ht="17.25" outlineLevel="1" x14ac:dyDescent="0.25">
      <c r="A10" s="60"/>
      <c r="B10" s="60"/>
      <c r="C10" s="73" t="s">
        <v>66</v>
      </c>
      <c r="D10" s="74">
        <v>1000000</v>
      </c>
      <c r="E10" s="75">
        <v>1000000</v>
      </c>
      <c r="F10" s="74">
        <v>850000</v>
      </c>
      <c r="G10" s="74">
        <v>850000</v>
      </c>
      <c r="H10" s="74">
        <v>850000</v>
      </c>
      <c r="I10" s="74">
        <v>850000</v>
      </c>
      <c r="J10" s="74">
        <v>850000</v>
      </c>
      <c r="K10" s="74">
        <v>850000</v>
      </c>
      <c r="L10" s="74">
        <v>850000</v>
      </c>
      <c r="M10" s="74">
        <v>850000</v>
      </c>
      <c r="N10" s="74">
        <v>850000</v>
      </c>
      <c r="O10" s="180"/>
      <c r="P10" s="76">
        <f t="shared" si="2"/>
        <v>9650000</v>
      </c>
    </row>
    <row r="11" spans="1:16" outlineLevel="1" x14ac:dyDescent="0.25">
      <c r="A11" s="60"/>
      <c r="B11" s="59" t="s">
        <v>67</v>
      </c>
      <c r="C11" s="59"/>
      <c r="D11" s="77">
        <f t="shared" ref="D11:E11" si="3">SUM(D9:D10)</f>
        <v>4950000</v>
      </c>
      <c r="E11" s="78">
        <f t="shared" si="3"/>
        <v>5000000</v>
      </c>
      <c r="F11" s="79">
        <f>SUM(F9:F10)</f>
        <v>4930000</v>
      </c>
      <c r="G11" s="79">
        <f t="shared" ref="G11:N11" si="4">SUM(G9:G10)</f>
        <v>5014076.5</v>
      </c>
      <c r="H11" s="79">
        <f t="shared" si="4"/>
        <v>5101888.6025</v>
      </c>
      <c r="I11" s="79">
        <f t="shared" si="4"/>
        <v>5193602.4960125005</v>
      </c>
      <c r="J11" s="79">
        <f t="shared" si="4"/>
        <v>5289391.7709890632</v>
      </c>
      <c r="K11" s="79">
        <f t="shared" si="4"/>
        <v>5389437.7498458112</v>
      </c>
      <c r="L11" s="79">
        <f t="shared" si="4"/>
        <v>5493929.831717602</v>
      </c>
      <c r="M11" s="79">
        <f t="shared" si="4"/>
        <v>5603065.8525987724</v>
      </c>
      <c r="N11" s="79">
        <f t="shared" si="4"/>
        <v>5717052.4615577515</v>
      </c>
      <c r="O11" s="180"/>
      <c r="P11" s="79">
        <f t="shared" si="2"/>
        <v>57682445.265221499</v>
      </c>
    </row>
    <row r="12" spans="1:16" outlineLevel="1" x14ac:dyDescent="0.25">
      <c r="A12" s="60"/>
      <c r="B12" s="60"/>
      <c r="C12" s="60"/>
      <c r="D12" s="80"/>
      <c r="E12" s="81"/>
      <c r="F12" s="82"/>
      <c r="G12" s="82"/>
      <c r="H12" s="82"/>
      <c r="I12" s="82"/>
      <c r="J12" s="82"/>
      <c r="K12" s="82"/>
      <c r="L12" s="82"/>
      <c r="M12" s="82"/>
      <c r="N12" s="82"/>
      <c r="O12" s="180"/>
      <c r="P12" s="83"/>
    </row>
    <row r="13" spans="1:16" outlineLevel="1" x14ac:dyDescent="0.25">
      <c r="A13" s="59" t="s">
        <v>68</v>
      </c>
      <c r="B13" s="60"/>
      <c r="C13" s="60"/>
      <c r="D13" s="80"/>
      <c r="E13" s="81"/>
      <c r="F13" s="82"/>
      <c r="G13" s="82"/>
      <c r="H13" s="82"/>
      <c r="I13" s="82"/>
      <c r="J13" s="82"/>
      <c r="K13" s="82"/>
      <c r="L13" s="82"/>
      <c r="M13" s="82"/>
      <c r="N13" s="82"/>
      <c r="O13" s="180"/>
      <c r="P13" s="83"/>
    </row>
    <row r="14" spans="1:16" ht="17.25" outlineLevel="1" x14ac:dyDescent="0.25">
      <c r="A14" s="60"/>
      <c r="B14" s="60"/>
      <c r="C14" s="68" t="s">
        <v>69</v>
      </c>
      <c r="D14" s="84">
        <v>2800000</v>
      </c>
      <c r="E14" s="85">
        <v>3100000</v>
      </c>
      <c r="F14" s="71">
        <f>E14*1.045</f>
        <v>3239500</v>
      </c>
      <c r="G14" s="71">
        <f t="shared" ref="G14:N14" si="5">F14*1.045</f>
        <v>3385277.5</v>
      </c>
      <c r="H14" s="71">
        <f t="shared" si="5"/>
        <v>3537614.9874999998</v>
      </c>
      <c r="I14" s="71">
        <f t="shared" si="5"/>
        <v>3696807.6619374994</v>
      </c>
      <c r="J14" s="71">
        <f t="shared" si="5"/>
        <v>3863164.0067246868</v>
      </c>
      <c r="K14" s="71">
        <f t="shared" si="5"/>
        <v>4037006.3870272976</v>
      </c>
      <c r="L14" s="71">
        <f t="shared" si="5"/>
        <v>4218671.6744435262</v>
      </c>
      <c r="M14" s="71">
        <f t="shared" si="5"/>
        <v>4408511.8997934842</v>
      </c>
      <c r="N14" s="71">
        <f t="shared" si="5"/>
        <v>4606894.9352841908</v>
      </c>
      <c r="O14" s="181"/>
      <c r="P14" s="72">
        <f t="shared" ref="P14:P20" si="6">SUM(D14:N14)</f>
        <v>40893449.052710682</v>
      </c>
    </row>
    <row r="15" spans="1:16" ht="17.25" outlineLevel="1" x14ac:dyDescent="0.25">
      <c r="A15" s="60"/>
      <c r="B15" s="60"/>
      <c r="C15" s="68" t="s">
        <v>70</v>
      </c>
      <c r="D15" s="84">
        <v>400000</v>
      </c>
      <c r="E15" s="85">
        <v>400000</v>
      </c>
      <c r="F15" s="71">
        <f>E15*1.04</f>
        <v>416000</v>
      </c>
      <c r="G15" s="71">
        <f t="shared" ref="G15:N15" si="7">F15*1.04</f>
        <v>432640</v>
      </c>
      <c r="H15" s="71">
        <f t="shared" si="7"/>
        <v>449945.60000000003</v>
      </c>
      <c r="I15" s="71">
        <f t="shared" si="7"/>
        <v>467943.42400000006</v>
      </c>
      <c r="J15" s="71">
        <f t="shared" si="7"/>
        <v>486661.16096000007</v>
      </c>
      <c r="K15" s="71">
        <f t="shared" si="7"/>
        <v>506127.60739840008</v>
      </c>
      <c r="L15" s="71">
        <f t="shared" si="7"/>
        <v>526372.71169433615</v>
      </c>
      <c r="M15" s="71">
        <f t="shared" si="7"/>
        <v>547427.62016210961</v>
      </c>
      <c r="N15" s="71">
        <f t="shared" si="7"/>
        <v>569324.72496859403</v>
      </c>
      <c r="O15" s="181"/>
      <c r="P15" s="72">
        <f t="shared" si="6"/>
        <v>5202442.8491834402</v>
      </c>
    </row>
    <row r="16" spans="1:16" ht="17.25" outlineLevel="1" x14ac:dyDescent="0.25">
      <c r="A16" s="60"/>
      <c r="B16" s="60"/>
      <c r="C16" s="68" t="s">
        <v>71</v>
      </c>
      <c r="D16" s="84">
        <v>435000</v>
      </c>
      <c r="E16" s="85">
        <v>500000</v>
      </c>
      <c r="F16" s="71">
        <f>SUM(F14:F15)*0.15</f>
        <v>548325</v>
      </c>
      <c r="G16" s="71">
        <f t="shared" ref="G16:N16" si="8">SUM(G14:G15)*0.15</f>
        <v>572687.625</v>
      </c>
      <c r="H16" s="71">
        <f t="shared" si="8"/>
        <v>598134.08812500001</v>
      </c>
      <c r="I16" s="71">
        <f t="shared" si="8"/>
        <v>624712.66289062495</v>
      </c>
      <c r="J16" s="71">
        <f t="shared" si="8"/>
        <v>652473.77515270305</v>
      </c>
      <c r="K16" s="71">
        <f t="shared" si="8"/>
        <v>681470.09916385461</v>
      </c>
      <c r="L16" s="71">
        <f t="shared" si="8"/>
        <v>711756.65792067943</v>
      </c>
      <c r="M16" s="71">
        <f t="shared" si="8"/>
        <v>743390.92799333914</v>
      </c>
      <c r="N16" s="71">
        <f t="shared" si="8"/>
        <v>776432.94903791777</v>
      </c>
      <c r="O16" s="181"/>
      <c r="P16" s="72">
        <f t="shared" si="6"/>
        <v>6844383.7852841187</v>
      </c>
    </row>
    <row r="17" spans="1:16" outlineLevel="1" x14ac:dyDescent="0.25">
      <c r="A17" s="60"/>
      <c r="B17" s="60"/>
      <c r="C17" s="73" t="s">
        <v>72</v>
      </c>
      <c r="D17" s="74">
        <v>300000</v>
      </c>
      <c r="E17" s="75">
        <v>500000</v>
      </c>
      <c r="F17" s="74">
        <v>400000</v>
      </c>
      <c r="G17" s="74">
        <v>400000</v>
      </c>
      <c r="H17" s="74">
        <v>400000</v>
      </c>
      <c r="I17" s="74">
        <v>400000</v>
      </c>
      <c r="J17" s="74">
        <v>400000</v>
      </c>
      <c r="K17" s="74">
        <v>400000</v>
      </c>
      <c r="L17" s="74">
        <v>400000</v>
      </c>
      <c r="M17" s="74">
        <v>400000</v>
      </c>
      <c r="N17" s="74">
        <v>400000</v>
      </c>
      <c r="O17" s="182"/>
      <c r="P17" s="76">
        <f t="shared" si="6"/>
        <v>4400000</v>
      </c>
    </row>
    <row r="18" spans="1:16" outlineLevel="1" x14ac:dyDescent="0.25">
      <c r="A18" s="60"/>
      <c r="B18" s="59" t="s">
        <v>73</v>
      </c>
      <c r="C18" s="59"/>
      <c r="D18" s="77">
        <f t="shared" ref="D18:M18" si="9">SUM(D14:D17)</f>
        <v>3935000</v>
      </c>
      <c r="E18" s="78">
        <f t="shared" si="9"/>
        <v>4500000</v>
      </c>
      <c r="F18" s="79">
        <f t="shared" si="9"/>
        <v>4603825</v>
      </c>
      <c r="G18" s="79">
        <f t="shared" si="9"/>
        <v>4790605.125</v>
      </c>
      <c r="H18" s="79">
        <f t="shared" si="9"/>
        <v>4985694.6756250001</v>
      </c>
      <c r="I18" s="79">
        <f t="shared" si="9"/>
        <v>5189463.7488281243</v>
      </c>
      <c r="J18" s="79">
        <f t="shared" si="9"/>
        <v>5402298.9428373901</v>
      </c>
      <c r="K18" s="79">
        <f t="shared" si="9"/>
        <v>5624604.0935895517</v>
      </c>
      <c r="L18" s="79">
        <f t="shared" si="9"/>
        <v>5856801.0440585418</v>
      </c>
      <c r="M18" s="79">
        <f t="shared" si="9"/>
        <v>6099330.4479489336</v>
      </c>
      <c r="N18" s="79">
        <f>SUM(N14:N17)</f>
        <v>6352652.6092907032</v>
      </c>
      <c r="O18" s="180"/>
      <c r="P18" s="79">
        <f t="shared" si="6"/>
        <v>57340275.687178247</v>
      </c>
    </row>
    <row r="19" spans="1:16" outlineLevel="1" x14ac:dyDescent="0.25">
      <c r="A19" s="60"/>
      <c r="B19" s="86"/>
      <c r="C19" s="86" t="s">
        <v>74</v>
      </c>
      <c r="D19" s="74">
        <v>-300000</v>
      </c>
      <c r="E19" s="75">
        <v>-500000</v>
      </c>
      <c r="F19" s="74">
        <v>-150000</v>
      </c>
      <c r="G19" s="74">
        <v>-130000</v>
      </c>
      <c r="H19" s="74">
        <v>-130000</v>
      </c>
      <c r="I19" s="74">
        <v>-130000</v>
      </c>
      <c r="J19" s="74">
        <v>-130000</v>
      </c>
      <c r="K19" s="74">
        <v>-130000</v>
      </c>
      <c r="L19" s="74">
        <v>-130000</v>
      </c>
      <c r="M19" s="74">
        <v>-130000</v>
      </c>
      <c r="N19" s="74">
        <v>-130000</v>
      </c>
      <c r="O19" s="84"/>
      <c r="P19" s="74">
        <f t="shared" si="6"/>
        <v>-1990000</v>
      </c>
    </row>
    <row r="20" spans="1:16" ht="15.75" thickBot="1" x14ac:dyDescent="0.3">
      <c r="A20" s="60"/>
      <c r="B20" s="87" t="s">
        <v>75</v>
      </c>
      <c r="C20" s="87"/>
      <c r="D20" s="88">
        <f>+D11-D18+D19</f>
        <v>715000</v>
      </c>
      <c r="E20" s="89">
        <f t="shared" ref="E20" si="10">+E11-E18+E19</f>
        <v>0</v>
      </c>
      <c r="F20" s="88">
        <f>+F11-F18+F19</f>
        <v>176175</v>
      </c>
      <c r="G20" s="88">
        <f t="shared" ref="G20:N20" si="11">+G11-G18+G19</f>
        <v>93471.375</v>
      </c>
      <c r="H20" s="88">
        <f t="shared" si="11"/>
        <v>-13806.073125000112</v>
      </c>
      <c r="I20" s="88">
        <f t="shared" si="11"/>
        <v>-125861.25281562377</v>
      </c>
      <c r="J20" s="88">
        <f t="shared" si="11"/>
        <v>-242907.17184832692</v>
      </c>
      <c r="K20" s="88">
        <f t="shared" si="11"/>
        <v>-365166.34374374058</v>
      </c>
      <c r="L20" s="88">
        <f t="shared" si="11"/>
        <v>-492871.21234093979</v>
      </c>
      <c r="M20" s="88">
        <f t="shared" si="11"/>
        <v>-626264.59535016119</v>
      </c>
      <c r="N20" s="88">
        <f t="shared" si="11"/>
        <v>-765600.14773295168</v>
      </c>
      <c r="O20" s="180"/>
      <c r="P20" s="88">
        <f t="shared" si="6"/>
        <v>-1647830.421956744</v>
      </c>
    </row>
    <row r="21" spans="1:16" x14ac:dyDescent="0.25">
      <c r="D21" s="90"/>
      <c r="E21" s="91"/>
      <c r="F21" s="92"/>
      <c r="G21" s="92"/>
      <c r="H21" s="92"/>
      <c r="I21" s="92"/>
      <c r="J21" s="92"/>
      <c r="K21" s="92"/>
      <c r="L21" s="92"/>
      <c r="M21" s="92"/>
      <c r="N21" s="92"/>
      <c r="O21" s="174"/>
      <c r="P21" s="92"/>
    </row>
    <row r="22" spans="1:16" x14ac:dyDescent="0.25">
      <c r="A22" s="1" t="s">
        <v>76</v>
      </c>
      <c r="D22" s="92"/>
      <c r="E22" s="91"/>
      <c r="F22" s="92"/>
      <c r="G22" s="92"/>
      <c r="H22" s="92"/>
      <c r="I22" s="92"/>
      <c r="J22" s="92"/>
      <c r="K22" s="92"/>
      <c r="L22" s="92"/>
      <c r="M22" s="92"/>
      <c r="N22" s="92"/>
      <c r="O22" s="174"/>
      <c r="P22" s="92"/>
    </row>
    <row r="23" spans="1:16" outlineLevel="1" x14ac:dyDescent="0.25">
      <c r="A23" s="1"/>
      <c r="B23" s="3" t="s">
        <v>77</v>
      </c>
      <c r="D23" s="93"/>
      <c r="E23" s="94"/>
      <c r="F23" s="93"/>
      <c r="G23" s="93"/>
      <c r="H23" s="93"/>
      <c r="I23" s="93"/>
      <c r="J23" s="93"/>
      <c r="K23" s="93"/>
      <c r="L23" s="93"/>
      <c r="M23" s="93"/>
      <c r="N23" s="93"/>
      <c r="O23" s="174"/>
      <c r="P23" s="93"/>
    </row>
    <row r="24" spans="1:16" outlineLevel="1" x14ac:dyDescent="0.25">
      <c r="A24" s="1"/>
      <c r="B24" s="23" t="s">
        <v>78</v>
      </c>
      <c r="C24" s="24"/>
      <c r="D24" s="77"/>
      <c r="E24" s="100"/>
      <c r="F24" s="93"/>
      <c r="G24" s="93"/>
      <c r="H24" s="93"/>
      <c r="I24" s="93"/>
      <c r="J24" s="93"/>
      <c r="K24" s="93"/>
      <c r="L24" s="93"/>
      <c r="M24" s="93"/>
      <c r="N24" s="93"/>
      <c r="O24" s="174"/>
      <c r="P24" s="93"/>
    </row>
    <row r="25" spans="1:16" outlineLevel="1" x14ac:dyDescent="0.25">
      <c r="A25" s="1"/>
      <c r="B25" s="25" t="s">
        <v>79</v>
      </c>
      <c r="C25" s="25"/>
      <c r="D25" s="80"/>
      <c r="E25" s="95"/>
      <c r="F25" s="93"/>
      <c r="G25" s="93"/>
      <c r="H25" s="93"/>
      <c r="I25" s="93"/>
      <c r="J25" s="93"/>
      <c r="K25" s="93"/>
      <c r="L25" s="93"/>
      <c r="M25" s="93"/>
      <c r="N25" s="93"/>
      <c r="O25" s="174"/>
      <c r="P25" s="93">
        <f t="shared" ref="P25:P27" si="12">SUM(D25:N25)</f>
        <v>0</v>
      </c>
    </row>
    <row r="26" spans="1:16" s="1" customFormat="1" outlineLevel="1" x14ac:dyDescent="0.25">
      <c r="B26" s="25" t="s">
        <v>80</v>
      </c>
      <c r="C26" s="24"/>
      <c r="D26" s="80"/>
      <c r="E26" s="95"/>
      <c r="F26" s="93"/>
      <c r="G26" s="93"/>
      <c r="H26" s="93"/>
      <c r="I26" s="93"/>
      <c r="J26" s="93"/>
      <c r="K26" s="93"/>
      <c r="L26" s="93"/>
      <c r="M26" s="93"/>
      <c r="N26" s="93"/>
      <c r="O26" s="174"/>
      <c r="P26" s="93">
        <f t="shared" si="12"/>
        <v>0</v>
      </c>
    </row>
    <row r="27" spans="1:16" outlineLevel="1" x14ac:dyDescent="0.25">
      <c r="A27" s="1"/>
      <c r="B27" s="26" t="s">
        <v>81</v>
      </c>
      <c r="C27" s="26"/>
      <c r="D27" s="102">
        <f>SUM(D25:D26)</f>
        <v>0</v>
      </c>
      <c r="E27" s="103">
        <f t="shared" ref="E27:N27" si="13">SUM(E25:E26)</f>
        <v>0</v>
      </c>
      <c r="F27" s="104">
        <f t="shared" si="13"/>
        <v>0</v>
      </c>
      <c r="G27" s="104">
        <f t="shared" si="13"/>
        <v>0</v>
      </c>
      <c r="H27" s="104">
        <f t="shared" si="13"/>
        <v>0</v>
      </c>
      <c r="I27" s="104">
        <f t="shared" si="13"/>
        <v>0</v>
      </c>
      <c r="J27" s="104">
        <f t="shared" si="13"/>
        <v>0</v>
      </c>
      <c r="K27" s="104">
        <f t="shared" si="13"/>
        <v>0</v>
      </c>
      <c r="L27" s="104">
        <f t="shared" si="13"/>
        <v>0</v>
      </c>
      <c r="M27" s="104">
        <f t="shared" si="13"/>
        <v>0</v>
      </c>
      <c r="N27" s="104">
        <f t="shared" si="13"/>
        <v>0</v>
      </c>
      <c r="O27" s="175"/>
      <c r="P27" s="104">
        <f t="shared" si="12"/>
        <v>0</v>
      </c>
    </row>
    <row r="28" spans="1:16" outlineLevel="1" x14ac:dyDescent="0.25">
      <c r="B28" s="23"/>
      <c r="C28" s="24"/>
      <c r="D28" s="80"/>
      <c r="E28" s="95"/>
      <c r="F28" s="93"/>
      <c r="G28" s="93"/>
      <c r="H28" s="93"/>
      <c r="I28" s="93"/>
      <c r="J28" s="93"/>
      <c r="K28" s="93"/>
      <c r="L28" s="93"/>
      <c r="M28" s="93"/>
      <c r="N28" s="93"/>
      <c r="O28" s="174"/>
      <c r="P28" s="93"/>
    </row>
    <row r="29" spans="1:16" outlineLevel="1" x14ac:dyDescent="0.25">
      <c r="B29" s="25" t="s">
        <v>82</v>
      </c>
      <c r="C29" s="24"/>
      <c r="D29" s="80"/>
      <c r="E29" s="95"/>
      <c r="F29" s="93"/>
      <c r="G29" s="93"/>
      <c r="H29" s="93"/>
      <c r="I29" s="93"/>
      <c r="J29" s="93"/>
      <c r="K29" s="93"/>
      <c r="L29" s="93"/>
      <c r="M29" s="93"/>
      <c r="N29" s="93"/>
      <c r="O29" s="174"/>
      <c r="P29" s="93"/>
    </row>
    <row r="30" spans="1:16" outlineLevel="1" x14ac:dyDescent="0.25">
      <c r="B30" s="24"/>
      <c r="C30" s="24" t="s">
        <v>83</v>
      </c>
      <c r="D30" s="80"/>
      <c r="E30" s="95"/>
      <c r="F30" s="93"/>
      <c r="G30" s="93">
        <f>F30+F32</f>
        <v>0</v>
      </c>
      <c r="H30" s="93">
        <f t="shared" ref="H30" si="14">G30+G32</f>
        <v>0</v>
      </c>
      <c r="I30" s="93">
        <f t="shared" ref="I30" si="15">H30+H32</f>
        <v>0</v>
      </c>
      <c r="J30" s="93">
        <f t="shared" ref="J30" si="16">I30+I32</f>
        <v>0</v>
      </c>
      <c r="K30" s="93">
        <f t="shared" ref="K30" si="17">J30+J32</f>
        <v>0</v>
      </c>
      <c r="L30" s="93">
        <f t="shared" ref="L30" si="18">K30+K32</f>
        <v>0</v>
      </c>
      <c r="M30" s="93">
        <f t="shared" ref="M30" si="19">L30+L32</f>
        <v>0</v>
      </c>
      <c r="N30" s="93">
        <f t="shared" ref="N30" si="20">M30+M32</f>
        <v>0</v>
      </c>
      <c r="O30" s="174"/>
      <c r="P30" s="93">
        <f t="shared" ref="P30:P33" si="21">SUM(D30:N30)</f>
        <v>0</v>
      </c>
    </row>
    <row r="31" spans="1:16" outlineLevel="1" x14ac:dyDescent="0.25">
      <c r="B31" s="24"/>
      <c r="C31" s="24" t="s">
        <v>84</v>
      </c>
      <c r="D31" s="80"/>
      <c r="E31" s="95"/>
      <c r="F31" s="93">
        <f t="shared" ref="F31" si="22">F30*15%</f>
        <v>0</v>
      </c>
      <c r="G31" s="93">
        <f>(G30+G32)*15%</f>
        <v>0</v>
      </c>
      <c r="H31" s="93">
        <f t="shared" ref="H31:N31" si="23">(H30+H32)*15%</f>
        <v>0</v>
      </c>
      <c r="I31" s="93">
        <f t="shared" si="23"/>
        <v>0</v>
      </c>
      <c r="J31" s="93">
        <f t="shared" si="23"/>
        <v>0</v>
      </c>
      <c r="K31" s="93">
        <f t="shared" si="23"/>
        <v>0</v>
      </c>
      <c r="L31" s="93">
        <f t="shared" si="23"/>
        <v>0</v>
      </c>
      <c r="M31" s="93">
        <f t="shared" si="23"/>
        <v>0</v>
      </c>
      <c r="N31" s="93">
        <f t="shared" si="23"/>
        <v>0</v>
      </c>
      <c r="O31" s="174"/>
      <c r="P31" s="93">
        <f t="shared" si="21"/>
        <v>0</v>
      </c>
    </row>
    <row r="32" spans="1:16" outlineLevel="1" x14ac:dyDescent="0.25">
      <c r="B32" s="24"/>
      <c r="C32" s="25" t="s">
        <v>85</v>
      </c>
      <c r="D32" s="97"/>
      <c r="E32" s="98"/>
      <c r="F32" s="99">
        <f t="shared" ref="F32" si="24">(E30+E32)*4.5%</f>
        <v>0</v>
      </c>
      <c r="G32" s="99">
        <f t="shared" ref="G32:N32" si="25">(F30+F32)*4.5%</f>
        <v>0</v>
      </c>
      <c r="H32" s="99">
        <f t="shared" si="25"/>
        <v>0</v>
      </c>
      <c r="I32" s="99">
        <f t="shared" si="25"/>
        <v>0</v>
      </c>
      <c r="J32" s="99">
        <f t="shared" si="25"/>
        <v>0</v>
      </c>
      <c r="K32" s="99">
        <f t="shared" si="25"/>
        <v>0</v>
      </c>
      <c r="L32" s="99">
        <f t="shared" si="25"/>
        <v>0</v>
      </c>
      <c r="M32" s="99">
        <f t="shared" si="25"/>
        <v>0</v>
      </c>
      <c r="N32" s="99">
        <f t="shared" si="25"/>
        <v>0</v>
      </c>
      <c r="O32" s="174"/>
      <c r="P32" s="99">
        <f t="shared" si="21"/>
        <v>0</v>
      </c>
    </row>
    <row r="33" spans="1:18" outlineLevel="1" x14ac:dyDescent="0.25">
      <c r="B33" s="26" t="s">
        <v>86</v>
      </c>
      <c r="C33" s="24"/>
      <c r="D33" s="77">
        <f t="shared" ref="D33:N33" si="26">SUM(D30:D32)</f>
        <v>0</v>
      </c>
      <c r="E33" s="100">
        <f>SUM(E30:E32)</f>
        <v>0</v>
      </c>
      <c r="F33" s="92">
        <f>SUM(F30:F32)</f>
        <v>0</v>
      </c>
      <c r="G33" s="92">
        <f>SUM(G30:G32)</f>
        <v>0</v>
      </c>
      <c r="H33" s="92">
        <f t="shared" si="26"/>
        <v>0</v>
      </c>
      <c r="I33" s="92">
        <f t="shared" si="26"/>
        <v>0</v>
      </c>
      <c r="J33" s="92">
        <f t="shared" si="26"/>
        <v>0</v>
      </c>
      <c r="K33" s="92">
        <f t="shared" si="26"/>
        <v>0</v>
      </c>
      <c r="L33" s="92">
        <f t="shared" si="26"/>
        <v>0</v>
      </c>
      <c r="M33" s="92">
        <f t="shared" si="26"/>
        <v>0</v>
      </c>
      <c r="N33" s="92">
        <f t="shared" si="26"/>
        <v>0</v>
      </c>
      <c r="O33" s="174"/>
      <c r="P33" s="92">
        <f t="shared" si="21"/>
        <v>0</v>
      </c>
    </row>
    <row r="34" spans="1:18" outlineLevel="1" x14ac:dyDescent="0.25">
      <c r="B34" s="25" t="s">
        <v>87</v>
      </c>
      <c r="C34" s="24"/>
      <c r="D34" s="77"/>
      <c r="E34" s="95"/>
      <c r="F34" s="105"/>
      <c r="G34" s="105"/>
      <c r="H34" s="105"/>
      <c r="I34" s="105"/>
      <c r="J34" s="105"/>
      <c r="K34" s="105"/>
      <c r="L34" s="105"/>
      <c r="M34" s="105"/>
      <c r="N34" s="105"/>
      <c r="O34" s="174"/>
      <c r="P34" s="101"/>
    </row>
    <row r="35" spans="1:18" outlineLevel="1" x14ac:dyDescent="0.25">
      <c r="B35" s="24"/>
      <c r="C35" s="24" t="s">
        <v>88</v>
      </c>
      <c r="D35" s="80"/>
      <c r="E35" s="95"/>
      <c r="F35" s="93"/>
      <c r="G35" s="93"/>
      <c r="H35" s="93"/>
      <c r="I35" s="93"/>
      <c r="J35" s="93"/>
      <c r="K35" s="93"/>
      <c r="L35" s="93"/>
      <c r="M35" s="93"/>
      <c r="N35" s="93"/>
      <c r="O35" s="174"/>
      <c r="P35" s="93">
        <f t="shared" ref="P35:P42" si="27">SUM(D35:N35)</f>
        <v>0</v>
      </c>
    </row>
    <row r="36" spans="1:18" outlineLevel="1" x14ac:dyDescent="0.25">
      <c r="B36" s="24"/>
      <c r="C36" s="24" t="s">
        <v>89</v>
      </c>
      <c r="D36" s="80"/>
      <c r="E36" s="95"/>
      <c r="F36" s="105"/>
      <c r="G36" s="105"/>
      <c r="H36" s="105"/>
      <c r="I36" s="105"/>
      <c r="J36" s="105"/>
      <c r="K36" s="105"/>
      <c r="L36" s="105"/>
      <c r="M36" s="105"/>
      <c r="N36" s="105"/>
      <c r="O36" s="174"/>
      <c r="P36" s="93">
        <f t="shared" si="27"/>
        <v>0</v>
      </c>
      <c r="R36" s="5" t="s">
        <v>90</v>
      </c>
    </row>
    <row r="37" spans="1:18" outlineLevel="1" x14ac:dyDescent="0.25">
      <c r="B37" s="24"/>
      <c r="C37" s="25" t="s">
        <v>91</v>
      </c>
      <c r="D37" s="80"/>
      <c r="E37" s="95"/>
      <c r="F37" s="105"/>
      <c r="G37" s="105"/>
      <c r="H37" s="105"/>
      <c r="I37" s="105"/>
      <c r="J37" s="105"/>
      <c r="K37" s="105"/>
      <c r="L37" s="105"/>
      <c r="M37" s="105"/>
      <c r="N37" s="105"/>
      <c r="O37" s="173"/>
      <c r="P37" s="93">
        <f t="shared" si="27"/>
        <v>0</v>
      </c>
      <c r="R37" s="5" t="s">
        <v>90</v>
      </c>
    </row>
    <row r="38" spans="1:18" outlineLevel="1" x14ac:dyDescent="0.25">
      <c r="B38" s="24"/>
      <c r="C38" s="25" t="s">
        <v>92</v>
      </c>
      <c r="D38" s="80"/>
      <c r="E38" s="95"/>
      <c r="F38" s="105"/>
      <c r="G38" s="105"/>
      <c r="H38" s="105"/>
      <c r="I38" s="105"/>
      <c r="J38" s="105"/>
      <c r="K38" s="105"/>
      <c r="L38" s="105"/>
      <c r="M38" s="105"/>
      <c r="N38" s="105"/>
      <c r="O38" s="173"/>
      <c r="P38" s="93">
        <f t="shared" si="27"/>
        <v>0</v>
      </c>
    </row>
    <row r="39" spans="1:18" outlineLevel="1" x14ac:dyDescent="0.25">
      <c r="B39" s="24"/>
      <c r="C39" s="25" t="s">
        <v>93</v>
      </c>
      <c r="D39" s="80"/>
      <c r="E39" s="95"/>
      <c r="F39" s="105"/>
      <c r="G39" s="105"/>
      <c r="H39" s="105"/>
      <c r="I39" s="105"/>
      <c r="J39" s="105"/>
      <c r="K39" s="105"/>
      <c r="L39" s="105"/>
      <c r="M39" s="105"/>
      <c r="N39" s="105"/>
      <c r="O39" s="93"/>
      <c r="P39" s="93">
        <f t="shared" si="27"/>
        <v>0</v>
      </c>
    </row>
    <row r="40" spans="1:18" outlineLevel="1" x14ac:dyDescent="0.25">
      <c r="B40" s="24"/>
      <c r="C40" s="25" t="s">
        <v>94</v>
      </c>
      <c r="D40" s="80"/>
      <c r="E40" s="95"/>
      <c r="F40" s="105"/>
      <c r="G40" s="105"/>
      <c r="H40" s="105"/>
      <c r="I40" s="105"/>
      <c r="J40" s="105"/>
      <c r="K40" s="105"/>
      <c r="L40" s="105"/>
      <c r="M40" s="105"/>
      <c r="N40" s="105"/>
      <c r="O40" s="93"/>
      <c r="P40" s="93">
        <f t="shared" si="27"/>
        <v>0</v>
      </c>
    </row>
    <row r="41" spans="1:18" outlineLevel="1" x14ac:dyDescent="0.25">
      <c r="B41" s="24"/>
      <c r="C41" s="25" t="s">
        <v>95</v>
      </c>
      <c r="D41" s="80"/>
      <c r="E41" s="98"/>
      <c r="F41" s="99"/>
      <c r="G41" s="99"/>
      <c r="H41" s="99"/>
      <c r="I41" s="99"/>
      <c r="J41" s="99"/>
      <c r="K41" s="99"/>
      <c r="L41" s="99"/>
      <c r="M41" s="99"/>
      <c r="N41" s="99"/>
      <c r="O41" s="173"/>
      <c r="P41" s="99">
        <f t="shared" si="27"/>
        <v>0</v>
      </c>
    </row>
    <row r="42" spans="1:18" outlineLevel="1" x14ac:dyDescent="0.25">
      <c r="B42" s="26" t="s">
        <v>86</v>
      </c>
      <c r="C42" s="24"/>
      <c r="D42" s="102">
        <f>SUM(D35:D41)</f>
        <v>0</v>
      </c>
      <c r="E42" s="100">
        <f>SUM(E35:E41)</f>
        <v>0</v>
      </c>
      <c r="F42" s="101">
        <f>SUM(F35:F41)</f>
        <v>0</v>
      </c>
      <c r="G42" s="101">
        <f t="shared" ref="G42:N42" si="28">SUM(G35:G41)</f>
        <v>0</v>
      </c>
      <c r="H42" s="101">
        <f t="shared" si="28"/>
        <v>0</v>
      </c>
      <c r="I42" s="101">
        <f t="shared" si="28"/>
        <v>0</v>
      </c>
      <c r="J42" s="101">
        <f t="shared" si="28"/>
        <v>0</v>
      </c>
      <c r="K42" s="101">
        <f t="shared" si="28"/>
        <v>0</v>
      </c>
      <c r="L42" s="101">
        <f t="shared" si="28"/>
        <v>0</v>
      </c>
      <c r="M42" s="101">
        <f t="shared" si="28"/>
        <v>0</v>
      </c>
      <c r="N42" s="101">
        <f t="shared" si="28"/>
        <v>0</v>
      </c>
      <c r="O42" s="174"/>
      <c r="P42" s="101">
        <f t="shared" si="27"/>
        <v>0</v>
      </c>
    </row>
    <row r="43" spans="1:18" outlineLevel="1" x14ac:dyDescent="0.25">
      <c r="B43" s="26"/>
      <c r="C43" s="24"/>
      <c r="D43" s="77"/>
      <c r="E43" s="100"/>
      <c r="F43" s="101"/>
      <c r="G43" s="101"/>
      <c r="H43" s="101"/>
      <c r="I43" s="101"/>
      <c r="J43" s="101"/>
      <c r="K43" s="101"/>
      <c r="L43" s="101"/>
      <c r="M43" s="101"/>
      <c r="N43" s="101"/>
      <c r="O43" s="174"/>
      <c r="P43" s="101"/>
    </row>
    <row r="44" spans="1:18" x14ac:dyDescent="0.25">
      <c r="B44" s="165" t="s">
        <v>96</v>
      </c>
      <c r="C44" s="166"/>
      <c r="D44" s="113">
        <f>D27-D33-D42</f>
        <v>0</v>
      </c>
      <c r="E44" s="167">
        <f t="shared" ref="E44:N44" si="29">E27-E33-E42</f>
        <v>0</v>
      </c>
      <c r="F44" s="168">
        <f t="shared" si="29"/>
        <v>0</v>
      </c>
      <c r="G44" s="168">
        <f t="shared" si="29"/>
        <v>0</v>
      </c>
      <c r="H44" s="168">
        <f t="shared" si="29"/>
        <v>0</v>
      </c>
      <c r="I44" s="168">
        <f t="shared" si="29"/>
        <v>0</v>
      </c>
      <c r="J44" s="168">
        <f t="shared" si="29"/>
        <v>0</v>
      </c>
      <c r="K44" s="168">
        <f t="shared" si="29"/>
        <v>0</v>
      </c>
      <c r="L44" s="168">
        <f t="shared" si="29"/>
        <v>0</v>
      </c>
      <c r="M44" s="168">
        <f t="shared" si="29"/>
        <v>0</v>
      </c>
      <c r="N44" s="168">
        <f t="shared" si="29"/>
        <v>0</v>
      </c>
      <c r="O44" s="174"/>
      <c r="P44" s="168">
        <f>SUM(D44:N44)</f>
        <v>0</v>
      </c>
    </row>
    <row r="45" spans="1:18" outlineLevel="1" x14ac:dyDescent="0.25">
      <c r="B45" s="26"/>
      <c r="C45" s="24"/>
      <c r="D45" s="77"/>
      <c r="E45" s="100"/>
      <c r="F45" s="92"/>
      <c r="G45" s="92"/>
      <c r="H45" s="92"/>
      <c r="I45" s="92"/>
      <c r="J45" s="92"/>
      <c r="K45" s="92"/>
      <c r="L45" s="92"/>
      <c r="M45" s="92"/>
      <c r="N45" s="92"/>
      <c r="O45" s="174"/>
      <c r="P45" s="92"/>
    </row>
    <row r="46" spans="1:18" outlineLevel="1" x14ac:dyDescent="0.25">
      <c r="A46" s="1"/>
      <c r="B46" s="23" t="s">
        <v>97</v>
      </c>
      <c r="C46" s="24"/>
      <c r="D46" s="77"/>
      <c r="E46" s="100"/>
      <c r="F46" s="93"/>
      <c r="G46" s="93"/>
      <c r="H46" s="93"/>
      <c r="I46" s="93"/>
      <c r="J46" s="93"/>
      <c r="K46" s="93"/>
      <c r="L46" s="93"/>
      <c r="M46" s="93"/>
      <c r="N46" s="93"/>
      <c r="O46" s="174"/>
      <c r="P46" s="93"/>
    </row>
    <row r="47" spans="1:18" outlineLevel="1" x14ac:dyDescent="0.25">
      <c r="A47" s="1"/>
      <c r="B47" s="25" t="s">
        <v>79</v>
      </c>
      <c r="C47" s="25"/>
      <c r="D47" s="80"/>
      <c r="E47" s="95"/>
      <c r="F47" s="93"/>
      <c r="G47" s="93"/>
      <c r="H47" s="93"/>
      <c r="I47" s="93"/>
      <c r="J47" s="93"/>
      <c r="K47" s="93"/>
      <c r="L47" s="93"/>
      <c r="M47" s="93"/>
      <c r="N47" s="93"/>
      <c r="O47" s="174"/>
      <c r="P47" s="93">
        <f t="shared" ref="P47:P49" si="30">SUM(D47:N47)</f>
        <v>0</v>
      </c>
    </row>
    <row r="48" spans="1:18" s="1" customFormat="1" outlineLevel="1" x14ac:dyDescent="0.25">
      <c r="B48" s="25" t="s">
        <v>80</v>
      </c>
      <c r="C48" s="24"/>
      <c r="D48" s="80"/>
      <c r="E48" s="95"/>
      <c r="F48" s="93"/>
      <c r="G48" s="93"/>
      <c r="H48" s="93"/>
      <c r="I48" s="93"/>
      <c r="J48" s="93"/>
      <c r="K48" s="93"/>
      <c r="L48" s="93"/>
      <c r="M48" s="93"/>
      <c r="N48" s="93"/>
      <c r="O48" s="174"/>
      <c r="P48" s="93">
        <f t="shared" si="30"/>
        <v>0</v>
      </c>
    </row>
    <row r="49" spans="1:18" outlineLevel="1" x14ac:dyDescent="0.25">
      <c r="A49" s="1"/>
      <c r="B49" s="26" t="s">
        <v>81</v>
      </c>
      <c r="C49" s="26"/>
      <c r="D49" s="102">
        <f>SUM(D47:D48)</f>
        <v>0</v>
      </c>
      <c r="E49" s="103">
        <f>SUM(E47:E48)</f>
        <v>0</v>
      </c>
      <c r="F49" s="104">
        <f>SUM(F47:F48)</f>
        <v>0</v>
      </c>
      <c r="G49" s="104">
        <f>SUM(G47:G48)</f>
        <v>0</v>
      </c>
      <c r="H49" s="104">
        <f t="shared" ref="H49:N49" si="31">SUM(H47:H48)</f>
        <v>0</v>
      </c>
      <c r="I49" s="104">
        <f t="shared" si="31"/>
        <v>0</v>
      </c>
      <c r="J49" s="104">
        <f t="shared" si="31"/>
        <v>0</v>
      </c>
      <c r="K49" s="104">
        <f t="shared" si="31"/>
        <v>0</v>
      </c>
      <c r="L49" s="104">
        <f t="shared" si="31"/>
        <v>0</v>
      </c>
      <c r="M49" s="104">
        <f t="shared" si="31"/>
        <v>0</v>
      </c>
      <c r="N49" s="104">
        <f t="shared" si="31"/>
        <v>0</v>
      </c>
      <c r="O49" s="175"/>
      <c r="P49" s="104">
        <f t="shared" si="30"/>
        <v>0</v>
      </c>
    </row>
    <row r="50" spans="1:18" outlineLevel="1" x14ac:dyDescent="0.25">
      <c r="B50" s="23"/>
      <c r="C50" s="24"/>
      <c r="D50" s="80"/>
      <c r="E50" s="95"/>
      <c r="F50" s="93"/>
      <c r="G50" s="93"/>
      <c r="H50" s="93"/>
      <c r="I50" s="93"/>
      <c r="J50" s="93"/>
      <c r="K50" s="93"/>
      <c r="L50" s="93"/>
      <c r="M50" s="93"/>
      <c r="N50" s="93"/>
      <c r="O50" s="174"/>
      <c r="P50" s="93"/>
    </row>
    <row r="51" spans="1:18" outlineLevel="1" x14ac:dyDescent="0.25">
      <c r="B51" s="25" t="s">
        <v>82</v>
      </c>
      <c r="C51" s="24"/>
      <c r="D51" s="80"/>
      <c r="E51" s="95"/>
      <c r="F51" s="93"/>
      <c r="G51" s="93"/>
      <c r="H51" s="93"/>
      <c r="I51" s="93"/>
      <c r="J51" s="93"/>
      <c r="K51" s="93"/>
      <c r="L51" s="93"/>
      <c r="M51" s="93"/>
      <c r="N51" s="93"/>
      <c r="O51" s="174"/>
      <c r="P51" s="93"/>
    </row>
    <row r="52" spans="1:18" outlineLevel="1" x14ac:dyDescent="0.25">
      <c r="B52" s="24"/>
      <c r="C52" s="24" t="s">
        <v>83</v>
      </c>
      <c r="D52" s="80"/>
      <c r="E52" s="95"/>
      <c r="F52" s="93"/>
      <c r="G52" s="93">
        <f>F52+F54</f>
        <v>0</v>
      </c>
      <c r="H52" s="93">
        <f t="shared" ref="H52" si="32">G52+G54</f>
        <v>0</v>
      </c>
      <c r="I52" s="93">
        <f t="shared" ref="I52" si="33">H52+H54</f>
        <v>0</v>
      </c>
      <c r="J52" s="93">
        <f t="shared" ref="J52" si="34">I52+I54</f>
        <v>0</v>
      </c>
      <c r="K52" s="93">
        <f t="shared" ref="K52" si="35">J52+J54</f>
        <v>0</v>
      </c>
      <c r="L52" s="93">
        <f t="shared" ref="L52" si="36">K52+K54</f>
        <v>0</v>
      </c>
      <c r="M52" s="93">
        <f t="shared" ref="M52" si="37">L52+L54</f>
        <v>0</v>
      </c>
      <c r="N52" s="93">
        <f t="shared" ref="N52" si="38">M52+M54</f>
        <v>0</v>
      </c>
      <c r="O52" s="174"/>
      <c r="P52" s="93">
        <f t="shared" ref="P52:P55" si="39">SUM(D52:N52)</f>
        <v>0</v>
      </c>
    </row>
    <row r="53" spans="1:18" outlineLevel="1" x14ac:dyDescent="0.25">
      <c r="B53" s="24"/>
      <c r="C53" s="24" t="s">
        <v>84</v>
      </c>
      <c r="D53" s="80"/>
      <c r="E53" s="95"/>
      <c r="F53" s="93">
        <f t="shared" ref="F53" si="40">F52*15%</f>
        <v>0</v>
      </c>
      <c r="G53" s="93">
        <f>(G52+G54)*15%</f>
        <v>0</v>
      </c>
      <c r="H53" s="93">
        <f t="shared" ref="H53:N53" si="41">(H52+H54)*15%</f>
        <v>0</v>
      </c>
      <c r="I53" s="93">
        <f t="shared" si="41"/>
        <v>0</v>
      </c>
      <c r="J53" s="93">
        <f t="shared" si="41"/>
        <v>0</v>
      </c>
      <c r="K53" s="93">
        <f t="shared" si="41"/>
        <v>0</v>
      </c>
      <c r="L53" s="93">
        <f t="shared" si="41"/>
        <v>0</v>
      </c>
      <c r="M53" s="93">
        <f t="shared" si="41"/>
        <v>0</v>
      </c>
      <c r="N53" s="93">
        <f t="shared" si="41"/>
        <v>0</v>
      </c>
      <c r="O53" s="174"/>
      <c r="P53" s="93">
        <f t="shared" si="39"/>
        <v>0</v>
      </c>
    </row>
    <row r="54" spans="1:18" outlineLevel="1" x14ac:dyDescent="0.25">
      <c r="B54" s="24"/>
      <c r="C54" s="25" t="s">
        <v>85</v>
      </c>
      <c r="D54" s="97"/>
      <c r="E54" s="98"/>
      <c r="F54" s="99">
        <f t="shared" ref="F54:G54" si="42">(E52+E54)*4.5%</f>
        <v>0</v>
      </c>
      <c r="G54" s="99">
        <f t="shared" si="42"/>
        <v>0</v>
      </c>
      <c r="H54" s="99">
        <f t="shared" ref="H54" si="43">(G52+G54)*4.5%</f>
        <v>0</v>
      </c>
      <c r="I54" s="99">
        <f t="shared" ref="I54" si="44">(H52+H54)*4.5%</f>
        <v>0</v>
      </c>
      <c r="J54" s="99">
        <f t="shared" ref="J54" si="45">(I52+I54)*4.5%</f>
        <v>0</v>
      </c>
      <c r="K54" s="99">
        <f t="shared" ref="K54" si="46">(J52+J54)*4.5%</f>
        <v>0</v>
      </c>
      <c r="L54" s="99">
        <f t="shared" ref="L54" si="47">(K52+K54)*4.5%</f>
        <v>0</v>
      </c>
      <c r="M54" s="99">
        <f t="shared" ref="M54:N54" si="48">(L52+L54)*4.5%</f>
        <v>0</v>
      </c>
      <c r="N54" s="99">
        <f t="shared" si="48"/>
        <v>0</v>
      </c>
      <c r="O54" s="174"/>
      <c r="P54" s="99">
        <f t="shared" si="39"/>
        <v>0</v>
      </c>
    </row>
    <row r="55" spans="1:18" outlineLevel="1" x14ac:dyDescent="0.25">
      <c r="B55" s="26" t="s">
        <v>86</v>
      </c>
      <c r="C55" s="24"/>
      <c r="D55" s="77">
        <f t="shared" ref="D55" si="49">SUM(D52:D54)</f>
        <v>0</v>
      </c>
      <c r="E55" s="100">
        <f>SUM(E52:E54)</f>
        <v>0</v>
      </c>
      <c r="F55" s="92">
        <f>SUM(F52:F54)</f>
        <v>0</v>
      </c>
      <c r="G55" s="92">
        <f>SUM(G52:G54)</f>
        <v>0</v>
      </c>
      <c r="H55" s="92">
        <f t="shared" ref="H55:N55" si="50">SUM(H52:H54)</f>
        <v>0</v>
      </c>
      <c r="I55" s="92">
        <f t="shared" si="50"/>
        <v>0</v>
      </c>
      <c r="J55" s="92">
        <f t="shared" si="50"/>
        <v>0</v>
      </c>
      <c r="K55" s="92">
        <f t="shared" si="50"/>
        <v>0</v>
      </c>
      <c r="L55" s="92">
        <f t="shared" si="50"/>
        <v>0</v>
      </c>
      <c r="M55" s="92">
        <f t="shared" si="50"/>
        <v>0</v>
      </c>
      <c r="N55" s="92">
        <f t="shared" si="50"/>
        <v>0</v>
      </c>
      <c r="O55" s="174"/>
      <c r="P55" s="92">
        <f t="shared" si="39"/>
        <v>0</v>
      </c>
    </row>
    <row r="56" spans="1:18" outlineLevel="1" x14ac:dyDescent="0.25">
      <c r="B56" s="25" t="s">
        <v>87</v>
      </c>
      <c r="C56" s="24"/>
      <c r="D56" s="77"/>
      <c r="E56" s="95"/>
      <c r="F56" s="105"/>
      <c r="G56" s="105"/>
      <c r="H56" s="105"/>
      <c r="I56" s="105"/>
      <c r="J56" s="105"/>
      <c r="K56" s="105"/>
      <c r="L56" s="105"/>
      <c r="M56" s="105"/>
      <c r="N56" s="105"/>
      <c r="O56" s="174"/>
      <c r="P56" s="101"/>
    </row>
    <row r="57" spans="1:18" outlineLevel="1" x14ac:dyDescent="0.25">
      <c r="B57" s="24"/>
      <c r="C57" s="24" t="s">
        <v>88</v>
      </c>
      <c r="D57" s="80"/>
      <c r="E57" s="95"/>
      <c r="F57" s="93"/>
      <c r="G57" s="93"/>
      <c r="H57" s="93"/>
      <c r="I57" s="93"/>
      <c r="J57" s="93"/>
      <c r="K57" s="93"/>
      <c r="L57" s="93"/>
      <c r="M57" s="93"/>
      <c r="N57" s="93"/>
      <c r="O57" s="174"/>
      <c r="P57" s="93">
        <f t="shared" ref="P57:P64" si="51">SUM(D57:N57)</f>
        <v>0</v>
      </c>
    </row>
    <row r="58" spans="1:18" outlineLevel="1" x14ac:dyDescent="0.25">
      <c r="B58" s="24"/>
      <c r="C58" s="24" t="s">
        <v>89</v>
      </c>
      <c r="D58" s="80"/>
      <c r="E58" s="95"/>
      <c r="F58" s="105"/>
      <c r="G58" s="105"/>
      <c r="H58" s="105"/>
      <c r="I58" s="105"/>
      <c r="J58" s="105"/>
      <c r="K58" s="105"/>
      <c r="L58" s="105"/>
      <c r="M58" s="105"/>
      <c r="N58" s="105"/>
      <c r="O58" s="174"/>
      <c r="P58" s="93">
        <f t="shared" si="51"/>
        <v>0</v>
      </c>
      <c r="R58" s="5" t="s">
        <v>90</v>
      </c>
    </row>
    <row r="59" spans="1:18" outlineLevel="1" x14ac:dyDescent="0.25">
      <c r="B59" s="24"/>
      <c r="C59" s="25" t="s">
        <v>91</v>
      </c>
      <c r="D59" s="80"/>
      <c r="E59" s="95"/>
      <c r="F59" s="105"/>
      <c r="G59" s="105"/>
      <c r="H59" s="105"/>
      <c r="I59" s="105"/>
      <c r="J59" s="105"/>
      <c r="K59" s="105"/>
      <c r="L59" s="105"/>
      <c r="M59" s="105"/>
      <c r="N59" s="105"/>
      <c r="O59" s="173"/>
      <c r="P59" s="93">
        <f t="shared" si="51"/>
        <v>0</v>
      </c>
      <c r="R59" s="5" t="s">
        <v>90</v>
      </c>
    </row>
    <row r="60" spans="1:18" outlineLevel="1" x14ac:dyDescent="0.25">
      <c r="B60" s="24"/>
      <c r="C60" s="25" t="s">
        <v>92</v>
      </c>
      <c r="D60" s="80"/>
      <c r="E60" s="95"/>
      <c r="F60" s="105"/>
      <c r="G60" s="105"/>
      <c r="H60" s="105"/>
      <c r="I60" s="105"/>
      <c r="J60" s="105"/>
      <c r="K60" s="105"/>
      <c r="L60" s="105"/>
      <c r="M60" s="105"/>
      <c r="N60" s="105"/>
      <c r="O60" s="173"/>
      <c r="P60" s="93">
        <f t="shared" si="51"/>
        <v>0</v>
      </c>
    </row>
    <row r="61" spans="1:18" outlineLevel="1" x14ac:dyDescent="0.25">
      <c r="B61" s="24"/>
      <c r="C61" s="25" t="s">
        <v>93</v>
      </c>
      <c r="D61" s="80"/>
      <c r="E61" s="95"/>
      <c r="F61" s="105"/>
      <c r="G61" s="105"/>
      <c r="H61" s="105"/>
      <c r="I61" s="105"/>
      <c r="J61" s="105"/>
      <c r="K61" s="105"/>
      <c r="L61" s="105"/>
      <c r="M61" s="105"/>
      <c r="N61" s="105"/>
      <c r="O61" s="93"/>
      <c r="P61" s="93">
        <f t="shared" si="51"/>
        <v>0</v>
      </c>
    </row>
    <row r="62" spans="1:18" outlineLevel="1" x14ac:dyDescent="0.25">
      <c r="B62" s="24"/>
      <c r="C62" s="25" t="s">
        <v>94</v>
      </c>
      <c r="D62" s="80"/>
      <c r="E62" s="95"/>
      <c r="F62" s="105"/>
      <c r="G62" s="105"/>
      <c r="H62" s="105"/>
      <c r="I62" s="105"/>
      <c r="J62" s="105"/>
      <c r="K62" s="105"/>
      <c r="L62" s="105"/>
      <c r="M62" s="105"/>
      <c r="N62" s="105"/>
      <c r="O62" s="93"/>
      <c r="P62" s="93">
        <f t="shared" si="51"/>
        <v>0</v>
      </c>
    </row>
    <row r="63" spans="1:18" outlineLevel="1" x14ac:dyDescent="0.25">
      <c r="B63" s="24"/>
      <c r="C63" s="25" t="s">
        <v>95</v>
      </c>
      <c r="D63" s="80"/>
      <c r="E63" s="98"/>
      <c r="F63" s="99"/>
      <c r="G63" s="99"/>
      <c r="H63" s="99"/>
      <c r="I63" s="99"/>
      <c r="J63" s="99"/>
      <c r="K63" s="99"/>
      <c r="L63" s="99"/>
      <c r="M63" s="99"/>
      <c r="N63" s="99"/>
      <c r="O63" s="173"/>
      <c r="P63" s="99">
        <f t="shared" si="51"/>
        <v>0</v>
      </c>
    </row>
    <row r="64" spans="1:18" outlineLevel="1" x14ac:dyDescent="0.25">
      <c r="B64" s="26" t="s">
        <v>86</v>
      </c>
      <c r="C64" s="24"/>
      <c r="D64" s="102">
        <f>SUM(D57:D63)</f>
        <v>0</v>
      </c>
      <c r="E64" s="100">
        <f>SUM(E57:E63)</f>
        <v>0</v>
      </c>
      <c r="F64" s="101">
        <f>SUM(F57:F63)</f>
        <v>0</v>
      </c>
      <c r="G64" s="101">
        <f t="shared" ref="G64:N64" si="52">SUM(G57:G63)</f>
        <v>0</v>
      </c>
      <c r="H64" s="101">
        <f t="shared" si="52"/>
        <v>0</v>
      </c>
      <c r="I64" s="101">
        <f t="shared" si="52"/>
        <v>0</v>
      </c>
      <c r="J64" s="101">
        <f t="shared" si="52"/>
        <v>0</v>
      </c>
      <c r="K64" s="101">
        <f t="shared" si="52"/>
        <v>0</v>
      </c>
      <c r="L64" s="101">
        <f t="shared" si="52"/>
        <v>0</v>
      </c>
      <c r="M64" s="101">
        <f t="shared" si="52"/>
        <v>0</v>
      </c>
      <c r="N64" s="101">
        <f t="shared" si="52"/>
        <v>0</v>
      </c>
      <c r="O64" s="174"/>
      <c r="P64" s="101">
        <f t="shared" si="51"/>
        <v>0</v>
      </c>
    </row>
    <row r="65" spans="2:16" outlineLevel="1" x14ac:dyDescent="0.25">
      <c r="B65" s="26"/>
      <c r="C65" s="24"/>
      <c r="D65" s="77"/>
      <c r="E65" s="100"/>
      <c r="F65" s="101"/>
      <c r="G65" s="101"/>
      <c r="H65" s="101"/>
      <c r="I65" s="101"/>
      <c r="J65" s="101"/>
      <c r="K65" s="101"/>
      <c r="L65" s="101"/>
      <c r="M65" s="101"/>
      <c r="N65" s="101"/>
      <c r="O65" s="174"/>
      <c r="P65" s="101"/>
    </row>
    <row r="66" spans="2:16" x14ac:dyDescent="0.25">
      <c r="B66" s="165" t="s">
        <v>98</v>
      </c>
      <c r="C66" s="166"/>
      <c r="D66" s="113">
        <f>D49-D55-D64</f>
        <v>0</v>
      </c>
      <c r="E66" s="167">
        <f t="shared" ref="E66:N66" si="53">E49-E55-E64</f>
        <v>0</v>
      </c>
      <c r="F66" s="168">
        <f t="shared" si="53"/>
        <v>0</v>
      </c>
      <c r="G66" s="168">
        <f t="shared" si="53"/>
        <v>0</v>
      </c>
      <c r="H66" s="168">
        <f t="shared" si="53"/>
        <v>0</v>
      </c>
      <c r="I66" s="168">
        <f t="shared" si="53"/>
        <v>0</v>
      </c>
      <c r="J66" s="168">
        <f t="shared" si="53"/>
        <v>0</v>
      </c>
      <c r="K66" s="168">
        <f t="shared" si="53"/>
        <v>0</v>
      </c>
      <c r="L66" s="168">
        <f t="shared" si="53"/>
        <v>0</v>
      </c>
      <c r="M66" s="168">
        <f t="shared" si="53"/>
        <v>0</v>
      </c>
      <c r="N66" s="168">
        <f t="shared" si="53"/>
        <v>0</v>
      </c>
      <c r="O66" s="174"/>
      <c r="P66" s="168">
        <f>SUM(D66:N66)</f>
        <v>0</v>
      </c>
    </row>
    <row r="67" spans="2:16" x14ac:dyDescent="0.25">
      <c r="B67" s="1"/>
      <c r="D67" s="93"/>
      <c r="E67" s="91"/>
      <c r="F67" s="92"/>
      <c r="G67" s="92"/>
      <c r="H67" s="92"/>
      <c r="I67" s="92"/>
      <c r="J67" s="92"/>
      <c r="K67" s="92"/>
      <c r="L67" s="92"/>
      <c r="M67" s="92"/>
      <c r="N67" s="92"/>
      <c r="O67" s="174"/>
      <c r="P67" s="92"/>
    </row>
    <row r="68" spans="2:16" outlineLevel="1" x14ac:dyDescent="0.25">
      <c r="B68" s="1"/>
      <c r="D68" s="92"/>
      <c r="E68" s="91"/>
      <c r="F68" s="101"/>
      <c r="G68" s="101"/>
      <c r="H68" s="101"/>
      <c r="I68" s="101"/>
      <c r="J68" s="101"/>
      <c r="K68" s="101"/>
      <c r="L68" s="101"/>
      <c r="M68" s="101"/>
      <c r="N68" s="101"/>
      <c r="O68" s="174"/>
      <c r="P68" s="101"/>
    </row>
    <row r="69" spans="2:16" outlineLevel="1" x14ac:dyDescent="0.25">
      <c r="B69" s="3" t="s">
        <v>99</v>
      </c>
      <c r="D69" s="92"/>
      <c r="E69" s="91"/>
      <c r="F69" s="101"/>
      <c r="G69" s="101"/>
      <c r="H69" s="101"/>
      <c r="I69" s="101"/>
      <c r="J69" s="101"/>
      <c r="K69" s="101"/>
      <c r="L69" s="101"/>
      <c r="M69" s="101"/>
      <c r="N69" s="101"/>
      <c r="O69" s="174"/>
      <c r="P69" s="101"/>
    </row>
    <row r="70" spans="2:16" outlineLevel="1" x14ac:dyDescent="0.25">
      <c r="B70" s="27" t="s">
        <v>79</v>
      </c>
      <c r="C70" s="27"/>
      <c r="D70" s="80"/>
      <c r="E70" s="95"/>
      <c r="F70" s="93"/>
      <c r="G70" s="93"/>
      <c r="H70" s="93"/>
      <c r="I70" s="93"/>
      <c r="J70" s="93"/>
      <c r="K70" s="93"/>
      <c r="L70" s="93"/>
      <c r="M70" s="93"/>
      <c r="N70" s="93"/>
      <c r="O70" s="174"/>
      <c r="P70" s="93">
        <f t="shared" ref="P70:P72" si="54">SUM(D70:N70)</f>
        <v>0</v>
      </c>
    </row>
    <row r="71" spans="2:16" outlineLevel="1" x14ac:dyDescent="0.25">
      <c r="B71" s="27" t="s">
        <v>80</v>
      </c>
      <c r="C71" s="27"/>
      <c r="D71" s="80"/>
      <c r="E71" s="95"/>
      <c r="F71" s="93"/>
      <c r="G71" s="93"/>
      <c r="H71" s="93"/>
      <c r="I71" s="93"/>
      <c r="J71" s="93"/>
      <c r="K71" s="93"/>
      <c r="L71" s="93"/>
      <c r="M71" s="93"/>
      <c r="N71" s="93"/>
      <c r="O71" s="174"/>
      <c r="P71" s="93">
        <f t="shared" si="54"/>
        <v>0</v>
      </c>
    </row>
    <row r="72" spans="2:16" outlineLevel="1" x14ac:dyDescent="0.25">
      <c r="B72" s="29" t="s">
        <v>81</v>
      </c>
      <c r="C72" s="28"/>
      <c r="D72" s="102">
        <f>SUM(D70:D71)</f>
        <v>0</v>
      </c>
      <c r="E72" s="103">
        <f>SUM(E70:E71)</f>
        <v>0</v>
      </c>
      <c r="F72" s="104">
        <f>SUM(F70:F71)</f>
        <v>0</v>
      </c>
      <c r="G72" s="104">
        <f t="shared" ref="G72:N72" si="55">SUM(G70:G71)</f>
        <v>0</v>
      </c>
      <c r="H72" s="104">
        <f t="shared" si="55"/>
        <v>0</v>
      </c>
      <c r="I72" s="104">
        <f t="shared" si="55"/>
        <v>0</v>
      </c>
      <c r="J72" s="104">
        <f t="shared" si="55"/>
        <v>0</v>
      </c>
      <c r="K72" s="104">
        <f t="shared" si="55"/>
        <v>0</v>
      </c>
      <c r="L72" s="104">
        <f t="shared" si="55"/>
        <v>0</v>
      </c>
      <c r="M72" s="104">
        <f t="shared" si="55"/>
        <v>0</v>
      </c>
      <c r="N72" s="104">
        <f t="shared" si="55"/>
        <v>0</v>
      </c>
      <c r="O72" s="174"/>
      <c r="P72" s="104">
        <f t="shared" si="54"/>
        <v>0</v>
      </c>
    </row>
    <row r="73" spans="2:16" outlineLevel="1" x14ac:dyDescent="0.25">
      <c r="B73" s="30"/>
      <c r="C73" s="28"/>
      <c r="D73" s="77"/>
      <c r="E73" s="95"/>
      <c r="F73" s="105"/>
      <c r="G73" s="105"/>
      <c r="H73" s="105"/>
      <c r="I73" s="105"/>
      <c r="J73" s="105"/>
      <c r="K73" s="105"/>
      <c r="L73" s="105"/>
      <c r="M73" s="105"/>
      <c r="N73" s="105"/>
      <c r="O73" s="174"/>
      <c r="P73" s="101"/>
    </row>
    <row r="74" spans="2:16" outlineLevel="1" x14ac:dyDescent="0.25">
      <c r="B74" s="27" t="s">
        <v>82</v>
      </c>
      <c r="C74" s="28"/>
      <c r="D74" s="77"/>
      <c r="E74" s="95"/>
      <c r="F74" s="105"/>
      <c r="G74" s="105"/>
      <c r="H74" s="105"/>
      <c r="I74" s="105"/>
      <c r="J74" s="105"/>
      <c r="K74" s="105"/>
      <c r="L74" s="105"/>
      <c r="M74" s="105"/>
      <c r="N74" s="105"/>
      <c r="O74" s="174"/>
      <c r="P74" s="101"/>
    </row>
    <row r="75" spans="2:16" outlineLevel="1" x14ac:dyDescent="0.25">
      <c r="B75" s="28"/>
      <c r="C75" s="28" t="s">
        <v>83</v>
      </c>
      <c r="D75" s="80"/>
      <c r="E75" s="95"/>
      <c r="F75" s="93"/>
      <c r="G75" s="93">
        <f>F75+F77</f>
        <v>0</v>
      </c>
      <c r="H75" s="93">
        <f t="shared" ref="H75" si="56">G75+G77</f>
        <v>0</v>
      </c>
      <c r="I75" s="93">
        <f t="shared" ref="I75" si="57">H75+H77</f>
        <v>0</v>
      </c>
      <c r="J75" s="93">
        <f t="shared" ref="J75" si="58">I75+I77</f>
        <v>0</v>
      </c>
      <c r="K75" s="93">
        <f t="shared" ref="K75" si="59">J75+J77</f>
        <v>0</v>
      </c>
      <c r="L75" s="93">
        <f t="shared" ref="L75" si="60">K75+K77</f>
        <v>0</v>
      </c>
      <c r="M75" s="93">
        <f t="shared" ref="M75" si="61">L75+L77</f>
        <v>0</v>
      </c>
      <c r="N75" s="93">
        <f t="shared" ref="N75" si="62">M75+M77</f>
        <v>0</v>
      </c>
      <c r="O75" s="174"/>
      <c r="P75" s="93">
        <f t="shared" ref="P75:P78" si="63">SUM(D75:N75)</f>
        <v>0</v>
      </c>
    </row>
    <row r="76" spans="2:16" outlineLevel="1" x14ac:dyDescent="0.25">
      <c r="B76" s="28"/>
      <c r="C76" s="28" t="s">
        <v>84</v>
      </c>
      <c r="D76" s="80"/>
      <c r="E76" s="95"/>
      <c r="F76" s="93">
        <f>(F75+F77)*15%</f>
        <v>0</v>
      </c>
      <c r="G76" s="93">
        <f>(G75+G77)*15%</f>
        <v>0</v>
      </c>
      <c r="H76" s="93">
        <f t="shared" ref="H76:N76" si="64">(H75+H77)*15%</f>
        <v>0</v>
      </c>
      <c r="I76" s="93">
        <f t="shared" si="64"/>
        <v>0</v>
      </c>
      <c r="J76" s="93">
        <f t="shared" si="64"/>
        <v>0</v>
      </c>
      <c r="K76" s="93">
        <f t="shared" si="64"/>
        <v>0</v>
      </c>
      <c r="L76" s="93">
        <f t="shared" si="64"/>
        <v>0</v>
      </c>
      <c r="M76" s="93">
        <f t="shared" si="64"/>
        <v>0</v>
      </c>
      <c r="N76" s="93">
        <f t="shared" si="64"/>
        <v>0</v>
      </c>
      <c r="O76" s="174"/>
      <c r="P76" s="93">
        <f t="shared" si="63"/>
        <v>0</v>
      </c>
    </row>
    <row r="77" spans="2:16" outlineLevel="1" x14ac:dyDescent="0.25">
      <c r="B77" s="28"/>
      <c r="C77" s="27" t="s">
        <v>85</v>
      </c>
      <c r="D77" s="97"/>
      <c r="E77" s="98"/>
      <c r="F77" s="99">
        <f>(E75+E77)*4.5%</f>
        <v>0</v>
      </c>
      <c r="G77" s="99">
        <f>(F75+F77)*4.5%</f>
        <v>0</v>
      </c>
      <c r="H77" s="99">
        <f t="shared" ref="H77:N77" si="65">(G75+G77)*4.5%</f>
        <v>0</v>
      </c>
      <c r="I77" s="99">
        <f t="shared" si="65"/>
        <v>0</v>
      </c>
      <c r="J77" s="99">
        <f t="shared" si="65"/>
        <v>0</v>
      </c>
      <c r="K77" s="99">
        <f t="shared" si="65"/>
        <v>0</v>
      </c>
      <c r="L77" s="99">
        <f t="shared" si="65"/>
        <v>0</v>
      </c>
      <c r="M77" s="99">
        <f t="shared" si="65"/>
        <v>0</v>
      </c>
      <c r="N77" s="99">
        <f t="shared" si="65"/>
        <v>0</v>
      </c>
      <c r="O77" s="174"/>
      <c r="P77" s="99">
        <f t="shared" si="63"/>
        <v>0</v>
      </c>
    </row>
    <row r="78" spans="2:16" outlineLevel="1" x14ac:dyDescent="0.25">
      <c r="B78" s="29" t="s">
        <v>86</v>
      </c>
      <c r="C78" s="28"/>
      <c r="D78" s="77">
        <f>SUM(D75:D77)</f>
        <v>0</v>
      </c>
      <c r="E78" s="100">
        <f>SUM(E75:E77)</f>
        <v>0</v>
      </c>
      <c r="F78" s="101">
        <f>SUM(F75:F77)</f>
        <v>0</v>
      </c>
      <c r="G78" s="101">
        <f>SUM(G75:G77)</f>
        <v>0</v>
      </c>
      <c r="H78" s="101">
        <f t="shared" ref="H78:N78" si="66">SUM(H75:H77)</f>
        <v>0</v>
      </c>
      <c r="I78" s="101">
        <f t="shared" si="66"/>
        <v>0</v>
      </c>
      <c r="J78" s="101">
        <f t="shared" si="66"/>
        <v>0</v>
      </c>
      <c r="K78" s="101">
        <f t="shared" si="66"/>
        <v>0</v>
      </c>
      <c r="L78" s="101">
        <f t="shared" si="66"/>
        <v>0</v>
      </c>
      <c r="M78" s="101">
        <f t="shared" si="66"/>
        <v>0</v>
      </c>
      <c r="N78" s="101">
        <f t="shared" si="66"/>
        <v>0</v>
      </c>
      <c r="O78" s="92"/>
      <c r="P78" s="101">
        <f t="shared" si="63"/>
        <v>0</v>
      </c>
    </row>
    <row r="79" spans="2:16" outlineLevel="1" x14ac:dyDescent="0.25">
      <c r="B79" s="27" t="s">
        <v>87</v>
      </c>
      <c r="C79" s="29" t="s">
        <v>100</v>
      </c>
      <c r="D79" s="77"/>
      <c r="E79" s="95"/>
      <c r="F79" s="105"/>
      <c r="G79" s="105"/>
      <c r="H79" s="105"/>
      <c r="I79" s="105"/>
      <c r="J79" s="105"/>
      <c r="K79" s="105"/>
      <c r="L79" s="105"/>
      <c r="M79" s="105"/>
      <c r="N79" s="105"/>
      <c r="O79" s="174"/>
      <c r="P79" s="101"/>
    </row>
    <row r="80" spans="2:16" outlineLevel="1" x14ac:dyDescent="0.25">
      <c r="B80" s="28"/>
      <c r="C80" s="27" t="s">
        <v>88</v>
      </c>
      <c r="D80" s="80"/>
      <c r="E80" s="95"/>
      <c r="F80" s="93"/>
      <c r="G80" s="93"/>
      <c r="H80" s="93"/>
      <c r="I80" s="93"/>
      <c r="J80" s="93"/>
      <c r="K80" s="93"/>
      <c r="L80" s="93"/>
      <c r="M80" s="93"/>
      <c r="N80" s="93"/>
      <c r="O80" s="174"/>
      <c r="P80" s="93">
        <f t="shared" ref="P80:P87" si="67">SUM(D80:N80)</f>
        <v>0</v>
      </c>
    </row>
    <row r="81" spans="2:18" outlineLevel="1" x14ac:dyDescent="0.25">
      <c r="B81" s="28"/>
      <c r="C81" s="27" t="s">
        <v>89</v>
      </c>
      <c r="D81" s="80"/>
      <c r="E81" s="95"/>
      <c r="F81" s="105"/>
      <c r="G81" s="105"/>
      <c r="H81" s="105"/>
      <c r="I81" s="105"/>
      <c r="J81" s="105"/>
      <c r="K81" s="105"/>
      <c r="L81" s="105"/>
      <c r="M81" s="105"/>
      <c r="N81" s="105"/>
      <c r="O81" s="174"/>
      <c r="P81" s="93">
        <f t="shared" si="67"/>
        <v>0</v>
      </c>
      <c r="R81" s="5" t="s">
        <v>90</v>
      </c>
    </row>
    <row r="82" spans="2:18" outlineLevel="1" x14ac:dyDescent="0.25">
      <c r="B82" s="28"/>
      <c r="C82" s="27" t="s">
        <v>91</v>
      </c>
      <c r="D82" s="80"/>
      <c r="E82" s="95"/>
      <c r="F82" s="105"/>
      <c r="G82" s="105"/>
      <c r="H82" s="105"/>
      <c r="I82" s="105"/>
      <c r="J82" s="105"/>
      <c r="K82" s="105"/>
      <c r="L82" s="105"/>
      <c r="M82" s="105"/>
      <c r="N82" s="105"/>
      <c r="O82" s="173"/>
      <c r="P82" s="93">
        <f t="shared" si="67"/>
        <v>0</v>
      </c>
      <c r="R82" s="5" t="s">
        <v>90</v>
      </c>
    </row>
    <row r="83" spans="2:18" outlineLevel="1" x14ac:dyDescent="0.25">
      <c r="B83" s="28"/>
      <c r="C83" s="27" t="s">
        <v>92</v>
      </c>
      <c r="D83" s="80"/>
      <c r="E83" s="95"/>
      <c r="F83" s="105"/>
      <c r="G83" s="105"/>
      <c r="H83" s="105"/>
      <c r="I83" s="105"/>
      <c r="J83" s="105"/>
      <c r="K83" s="105"/>
      <c r="L83" s="105"/>
      <c r="M83" s="105"/>
      <c r="N83" s="105"/>
      <c r="O83" s="173"/>
      <c r="P83" s="93">
        <f t="shared" si="67"/>
        <v>0</v>
      </c>
    </row>
    <row r="84" spans="2:18" outlineLevel="1" x14ac:dyDescent="0.25">
      <c r="B84" s="28"/>
      <c r="C84" s="27" t="s">
        <v>93</v>
      </c>
      <c r="D84" s="80"/>
      <c r="E84" s="95"/>
      <c r="F84" s="105"/>
      <c r="G84" s="105"/>
      <c r="H84" s="105"/>
      <c r="I84" s="105"/>
      <c r="J84" s="105"/>
      <c r="K84" s="105"/>
      <c r="L84" s="105"/>
      <c r="M84" s="105"/>
      <c r="N84" s="105"/>
      <c r="O84" s="93"/>
      <c r="P84" s="93">
        <f t="shared" si="67"/>
        <v>0</v>
      </c>
    </row>
    <row r="85" spans="2:18" outlineLevel="1" x14ac:dyDescent="0.25">
      <c r="B85" s="28"/>
      <c r="C85" s="28" t="s">
        <v>94</v>
      </c>
      <c r="D85" s="80"/>
      <c r="E85" s="95"/>
      <c r="F85" s="105"/>
      <c r="G85" s="105"/>
      <c r="H85" s="105"/>
      <c r="I85" s="105"/>
      <c r="J85" s="105"/>
      <c r="K85" s="105"/>
      <c r="L85" s="105"/>
      <c r="M85" s="105"/>
      <c r="N85" s="105"/>
      <c r="O85" s="93"/>
      <c r="P85" s="93">
        <f t="shared" si="67"/>
        <v>0</v>
      </c>
    </row>
    <row r="86" spans="2:18" outlineLevel="1" x14ac:dyDescent="0.25">
      <c r="B86" s="28"/>
      <c r="C86" s="27" t="s">
        <v>95</v>
      </c>
      <c r="D86" s="80"/>
      <c r="E86" s="98"/>
      <c r="F86" s="99"/>
      <c r="G86" s="99"/>
      <c r="H86" s="99"/>
      <c r="I86" s="99"/>
      <c r="J86" s="99"/>
      <c r="K86" s="99"/>
      <c r="L86" s="99"/>
      <c r="M86" s="99"/>
      <c r="N86" s="99"/>
      <c r="O86" s="173"/>
      <c r="P86" s="99">
        <f t="shared" si="67"/>
        <v>0</v>
      </c>
    </row>
    <row r="87" spans="2:18" outlineLevel="1" x14ac:dyDescent="0.25">
      <c r="B87" s="29" t="s">
        <v>86</v>
      </c>
      <c r="C87" s="28"/>
      <c r="D87" s="102">
        <f>SUM(D80:D86)</f>
        <v>0</v>
      </c>
      <c r="E87" s="100">
        <f>SUM(E80:E86)</f>
        <v>0</v>
      </c>
      <c r="F87" s="101">
        <f>SUM(F80:F86)</f>
        <v>0</v>
      </c>
      <c r="G87" s="101">
        <f t="shared" ref="G87:N87" si="68">SUM(G80:G86)</f>
        <v>0</v>
      </c>
      <c r="H87" s="101">
        <f t="shared" si="68"/>
        <v>0</v>
      </c>
      <c r="I87" s="101">
        <f t="shared" si="68"/>
        <v>0</v>
      </c>
      <c r="J87" s="101">
        <f t="shared" si="68"/>
        <v>0</v>
      </c>
      <c r="K87" s="101">
        <f t="shared" si="68"/>
        <v>0</v>
      </c>
      <c r="L87" s="101">
        <f t="shared" si="68"/>
        <v>0</v>
      </c>
      <c r="M87" s="101">
        <f t="shared" si="68"/>
        <v>0</v>
      </c>
      <c r="N87" s="101">
        <f t="shared" si="68"/>
        <v>0</v>
      </c>
      <c r="O87" s="174"/>
      <c r="P87" s="101">
        <f t="shared" si="67"/>
        <v>0</v>
      </c>
    </row>
    <row r="88" spans="2:18" outlineLevel="1" x14ac:dyDescent="0.25">
      <c r="B88" s="29"/>
      <c r="C88" s="28"/>
      <c r="D88" s="77"/>
      <c r="E88" s="100"/>
      <c r="F88" s="101"/>
      <c r="G88" s="101"/>
      <c r="H88" s="101"/>
      <c r="I88" s="101"/>
      <c r="J88" s="101"/>
      <c r="K88" s="101"/>
      <c r="L88" s="101"/>
      <c r="M88" s="101"/>
      <c r="N88" s="101"/>
      <c r="O88" s="174"/>
      <c r="P88" s="101"/>
    </row>
    <row r="89" spans="2:18" x14ac:dyDescent="0.25">
      <c r="B89" s="169" t="s">
        <v>101</v>
      </c>
      <c r="C89" s="170"/>
      <c r="D89" s="113">
        <f>D72-D78-D87</f>
        <v>0</v>
      </c>
      <c r="E89" s="167">
        <f t="shared" ref="E89:N89" si="69">E72-E78-E87</f>
        <v>0</v>
      </c>
      <c r="F89" s="168">
        <f t="shared" si="69"/>
        <v>0</v>
      </c>
      <c r="G89" s="168">
        <f t="shared" si="69"/>
        <v>0</v>
      </c>
      <c r="H89" s="168">
        <f t="shared" si="69"/>
        <v>0</v>
      </c>
      <c r="I89" s="168">
        <f t="shared" si="69"/>
        <v>0</v>
      </c>
      <c r="J89" s="168">
        <f t="shared" si="69"/>
        <v>0</v>
      </c>
      <c r="K89" s="168">
        <f t="shared" si="69"/>
        <v>0</v>
      </c>
      <c r="L89" s="168">
        <f t="shared" si="69"/>
        <v>0</v>
      </c>
      <c r="M89" s="168">
        <f t="shared" si="69"/>
        <v>0</v>
      </c>
      <c r="N89" s="168">
        <f t="shared" si="69"/>
        <v>0</v>
      </c>
      <c r="O89" s="174"/>
      <c r="P89" s="168">
        <f>SUM(D89:N89)</f>
        <v>0</v>
      </c>
    </row>
    <row r="90" spans="2:18" x14ac:dyDescent="0.25">
      <c r="B90" s="1"/>
      <c r="D90" s="92"/>
      <c r="E90" s="91"/>
      <c r="F90" s="101"/>
      <c r="G90" s="101"/>
      <c r="H90" s="101"/>
      <c r="I90" s="101"/>
      <c r="J90" s="101"/>
      <c r="K90" s="101"/>
      <c r="L90" s="101"/>
      <c r="M90" s="101"/>
      <c r="N90" s="101"/>
      <c r="O90" s="174"/>
      <c r="P90" s="101"/>
    </row>
    <row r="91" spans="2:18" ht="15.75" thickBot="1" x14ac:dyDescent="0.3">
      <c r="B91" s="106" t="s">
        <v>102</v>
      </c>
      <c r="C91" s="107"/>
      <c r="D91" s="108">
        <f>D44+D66+D89</f>
        <v>0</v>
      </c>
      <c r="E91" s="109">
        <f t="shared" ref="E91:N91" si="70">E44+E66+E89</f>
        <v>0</v>
      </c>
      <c r="F91" s="108">
        <f t="shared" si="70"/>
        <v>0</v>
      </c>
      <c r="G91" s="108">
        <f t="shared" si="70"/>
        <v>0</v>
      </c>
      <c r="H91" s="108">
        <f t="shared" si="70"/>
        <v>0</v>
      </c>
      <c r="I91" s="108">
        <f t="shared" si="70"/>
        <v>0</v>
      </c>
      <c r="J91" s="108">
        <f t="shared" si="70"/>
        <v>0</v>
      </c>
      <c r="K91" s="108">
        <f t="shared" si="70"/>
        <v>0</v>
      </c>
      <c r="L91" s="108">
        <f t="shared" si="70"/>
        <v>0</v>
      </c>
      <c r="M91" s="108">
        <f t="shared" si="70"/>
        <v>0</v>
      </c>
      <c r="N91" s="108">
        <f t="shared" si="70"/>
        <v>0</v>
      </c>
      <c r="O91" s="175"/>
      <c r="P91" s="108">
        <f>SUM(D91:N91)</f>
        <v>0</v>
      </c>
    </row>
    <row r="92" spans="2:18" ht="15.75" thickTop="1" x14ac:dyDescent="0.25">
      <c r="B92" s="1"/>
      <c r="D92" s="92"/>
      <c r="E92" s="91"/>
      <c r="F92" s="101"/>
      <c r="G92" s="101"/>
      <c r="H92" s="101"/>
      <c r="I92" s="101"/>
      <c r="J92" s="101"/>
      <c r="K92" s="101"/>
      <c r="L92" s="101"/>
      <c r="M92" s="101"/>
      <c r="N92" s="101"/>
      <c r="O92" s="175"/>
      <c r="P92" s="101"/>
    </row>
    <row r="93" spans="2:18" x14ac:dyDescent="0.25">
      <c r="B93" s="1"/>
      <c r="D93" s="110"/>
      <c r="E93" s="91"/>
      <c r="F93" s="101"/>
      <c r="G93" s="101"/>
      <c r="H93" s="101"/>
      <c r="I93" s="101"/>
      <c r="J93" s="101"/>
      <c r="K93" s="101"/>
      <c r="L93" s="101"/>
      <c r="M93" s="101"/>
      <c r="N93" s="101"/>
      <c r="O93" s="175"/>
      <c r="P93" s="101"/>
    </row>
    <row r="94" spans="2:18" ht="15.75" thickBot="1" x14ac:dyDescent="0.3">
      <c r="B94" s="87" t="s">
        <v>103</v>
      </c>
      <c r="C94" s="87"/>
      <c r="D94" s="88">
        <f t="shared" ref="D94:N94" si="71">D20+D91</f>
        <v>715000</v>
      </c>
      <c r="E94" s="89">
        <f t="shared" si="71"/>
        <v>0</v>
      </c>
      <c r="F94" s="88">
        <f t="shared" si="71"/>
        <v>176175</v>
      </c>
      <c r="G94" s="88">
        <f t="shared" si="71"/>
        <v>93471.375</v>
      </c>
      <c r="H94" s="88">
        <f t="shared" si="71"/>
        <v>-13806.073125000112</v>
      </c>
      <c r="I94" s="88">
        <f t="shared" si="71"/>
        <v>-125861.25281562377</v>
      </c>
      <c r="J94" s="88">
        <f t="shared" si="71"/>
        <v>-242907.17184832692</v>
      </c>
      <c r="K94" s="88">
        <f t="shared" si="71"/>
        <v>-365166.34374374058</v>
      </c>
      <c r="L94" s="88">
        <f t="shared" si="71"/>
        <v>-492871.21234093979</v>
      </c>
      <c r="M94" s="88">
        <f t="shared" si="71"/>
        <v>-626264.59535016119</v>
      </c>
      <c r="N94" s="88">
        <f t="shared" si="71"/>
        <v>-765600.14773295168</v>
      </c>
      <c r="O94" s="175"/>
      <c r="P94" s="88">
        <f>SUM(D94:N94)</f>
        <v>-1647830.421956744</v>
      </c>
    </row>
    <row r="95" spans="2:18" x14ac:dyDescent="0.25">
      <c r="B95" s="1"/>
      <c r="D95" s="92"/>
      <c r="E95" s="91"/>
      <c r="F95" s="92"/>
      <c r="G95" s="92"/>
      <c r="H95" s="92"/>
      <c r="I95" s="92"/>
      <c r="J95" s="92"/>
      <c r="K95" s="92"/>
      <c r="L95" s="92"/>
      <c r="M95" s="92"/>
      <c r="N95" s="92"/>
      <c r="O95" s="175"/>
      <c r="P95" s="92"/>
    </row>
    <row r="96" spans="2:18" x14ac:dyDescent="0.25">
      <c r="B96" s="1"/>
      <c r="C96" s="2"/>
      <c r="D96" s="121"/>
      <c r="E96" s="127"/>
      <c r="F96" s="116"/>
      <c r="G96" s="116"/>
      <c r="H96" s="116"/>
      <c r="I96" s="96"/>
      <c r="J96" s="96"/>
      <c r="K96" s="96"/>
      <c r="L96" s="96"/>
      <c r="M96" s="96"/>
      <c r="N96" s="96"/>
      <c r="O96" s="173"/>
      <c r="P96" s="96"/>
    </row>
    <row r="97" spans="2:16" x14ac:dyDescent="0.25">
      <c r="B97" s="3" t="s">
        <v>104</v>
      </c>
      <c r="C97" s="2"/>
      <c r="D97" s="96"/>
      <c r="E97" s="127"/>
      <c r="F97" s="116"/>
      <c r="G97" s="116"/>
      <c r="H97" s="116"/>
      <c r="I97" s="96"/>
      <c r="J97" s="96"/>
      <c r="K97" s="124"/>
      <c r="L97" s="96"/>
      <c r="M97" s="96"/>
      <c r="N97" s="96"/>
      <c r="O97" s="173"/>
      <c r="P97" s="96"/>
    </row>
    <row r="98" spans="2:16" x14ac:dyDescent="0.25">
      <c r="B98" s="131"/>
      <c r="C98" s="132" t="s">
        <v>105</v>
      </c>
      <c r="D98" s="84"/>
      <c r="E98" s="95"/>
      <c r="F98" s="121"/>
      <c r="G98" s="121">
        <v>200000</v>
      </c>
      <c r="H98" s="121">
        <f>G98*1.025</f>
        <v>204999.99999999997</v>
      </c>
      <c r="I98" s="121">
        <f t="shared" ref="I98:N100" si="72">H98*1.025</f>
        <v>210124.99999999994</v>
      </c>
      <c r="J98" s="121">
        <f t="shared" si="72"/>
        <v>215378.12499999991</v>
      </c>
      <c r="K98" s="121">
        <f t="shared" si="72"/>
        <v>220762.57812499988</v>
      </c>
      <c r="L98" s="121">
        <f t="shared" si="72"/>
        <v>226281.64257812485</v>
      </c>
      <c r="M98" s="121">
        <f>L98*1.025</f>
        <v>231938.68364257796</v>
      </c>
      <c r="N98" s="121">
        <f>M98*1.025</f>
        <v>237737.1507336424</v>
      </c>
      <c r="O98" s="173"/>
      <c r="P98" s="116">
        <f t="shared" ref="P98:P102" si="73">SUM(D98:N98)</f>
        <v>1747223.1800793447</v>
      </c>
    </row>
    <row r="99" spans="2:16" x14ac:dyDescent="0.25">
      <c r="B99" s="131"/>
      <c r="C99" s="132" t="s">
        <v>106</v>
      </c>
      <c r="D99" s="84"/>
      <c r="E99" s="95"/>
      <c r="F99" s="121"/>
      <c r="G99" s="121">
        <v>0</v>
      </c>
      <c r="H99" s="121">
        <f>150000*1.15</f>
        <v>172500</v>
      </c>
      <c r="I99" s="121">
        <f t="shared" si="72"/>
        <v>176812.49999999997</v>
      </c>
      <c r="J99" s="121">
        <f t="shared" si="72"/>
        <v>181232.81249999994</v>
      </c>
      <c r="K99" s="121">
        <f t="shared" si="72"/>
        <v>185763.63281249991</v>
      </c>
      <c r="L99" s="121">
        <f t="shared" si="72"/>
        <v>190407.72363281238</v>
      </c>
      <c r="M99" s="121">
        <f>L99*1.025</f>
        <v>195167.91672363269</v>
      </c>
      <c r="N99" s="121">
        <f>M99*1.025</f>
        <v>200047.11464172348</v>
      </c>
      <c r="O99" s="173"/>
      <c r="P99" s="116">
        <f t="shared" si="73"/>
        <v>1301931.7003106684</v>
      </c>
    </row>
    <row r="100" spans="2:16" x14ac:dyDescent="0.25">
      <c r="B100" s="131"/>
      <c r="C100" s="132" t="s">
        <v>107</v>
      </c>
      <c r="D100" s="84"/>
      <c r="E100" s="95"/>
      <c r="F100" s="121"/>
      <c r="G100" s="121"/>
      <c r="H100" s="121"/>
      <c r="I100" s="121"/>
      <c r="J100" s="121"/>
      <c r="K100" s="121">
        <f>150000*1.15</f>
        <v>172500</v>
      </c>
      <c r="L100" s="121">
        <f t="shared" si="72"/>
        <v>176812.49999999997</v>
      </c>
      <c r="M100" s="121">
        <f t="shared" si="72"/>
        <v>181232.81249999994</v>
      </c>
      <c r="N100" s="121">
        <f t="shared" si="72"/>
        <v>185763.63281249991</v>
      </c>
      <c r="O100" s="173"/>
      <c r="P100" s="116">
        <f t="shared" si="73"/>
        <v>716308.94531249988</v>
      </c>
    </row>
    <row r="101" spans="2:16" x14ac:dyDescent="0.25">
      <c r="B101" s="131"/>
      <c r="C101" s="132" t="s">
        <v>108</v>
      </c>
      <c r="D101" s="84"/>
      <c r="E101" s="98"/>
      <c r="F101" s="134"/>
      <c r="G101" s="135"/>
      <c r="H101" s="135"/>
      <c r="I101" s="135"/>
      <c r="J101" s="135"/>
      <c r="K101" s="135"/>
      <c r="L101" s="135"/>
      <c r="M101" s="135"/>
      <c r="N101" s="135">
        <f>150000*1.15</f>
        <v>172500</v>
      </c>
      <c r="O101" s="173"/>
      <c r="P101" s="136">
        <f t="shared" si="73"/>
        <v>172500</v>
      </c>
    </row>
    <row r="102" spans="2:16" x14ac:dyDescent="0.25">
      <c r="B102" s="133" t="s">
        <v>86</v>
      </c>
      <c r="C102" s="133"/>
      <c r="D102" s="102">
        <f t="shared" ref="D102:N102" si="74">SUM(D98:D101)</f>
        <v>0</v>
      </c>
      <c r="E102" s="103">
        <f t="shared" si="74"/>
        <v>0</v>
      </c>
      <c r="F102" s="104">
        <f t="shared" si="74"/>
        <v>0</v>
      </c>
      <c r="G102" s="104">
        <f t="shared" si="74"/>
        <v>200000</v>
      </c>
      <c r="H102" s="104">
        <f t="shared" si="74"/>
        <v>377500</v>
      </c>
      <c r="I102" s="104">
        <f t="shared" si="74"/>
        <v>386937.49999999988</v>
      </c>
      <c r="J102" s="104">
        <f t="shared" si="74"/>
        <v>396610.93749999988</v>
      </c>
      <c r="K102" s="104">
        <f t="shared" si="74"/>
        <v>579026.21093749977</v>
      </c>
      <c r="L102" s="104">
        <f t="shared" si="74"/>
        <v>593501.86621093727</v>
      </c>
      <c r="M102" s="104">
        <f t="shared" si="74"/>
        <v>608339.41286621056</v>
      </c>
      <c r="N102" s="104">
        <f t="shared" si="74"/>
        <v>796047.89818786574</v>
      </c>
      <c r="O102" s="174"/>
      <c r="P102" s="104">
        <f t="shared" si="73"/>
        <v>3937963.8257025126</v>
      </c>
    </row>
    <row r="103" spans="2:16" x14ac:dyDescent="0.25">
      <c r="B103" s="59" t="s">
        <v>109</v>
      </c>
      <c r="C103" s="59"/>
      <c r="D103" s="126">
        <v>0.75</v>
      </c>
      <c r="E103" s="128">
        <v>0.75</v>
      </c>
      <c r="F103" s="126">
        <v>0.75</v>
      </c>
      <c r="G103" s="126">
        <v>0.75</v>
      </c>
      <c r="H103" s="126">
        <v>0.75</v>
      </c>
      <c r="I103" s="126">
        <v>0.75</v>
      </c>
      <c r="J103" s="126">
        <v>0.75</v>
      </c>
      <c r="K103" s="126">
        <v>0.75</v>
      </c>
      <c r="L103" s="126">
        <v>0.75</v>
      </c>
      <c r="M103" s="126">
        <v>0.75</v>
      </c>
      <c r="N103" s="126">
        <v>0.75</v>
      </c>
      <c r="O103" s="173"/>
      <c r="P103" s="126"/>
    </row>
    <row r="104" spans="2:16" ht="15.75" thickBot="1" x14ac:dyDescent="0.3">
      <c r="B104" s="87" t="s">
        <v>110</v>
      </c>
      <c r="C104" s="87"/>
      <c r="D104" s="88">
        <f>D102*D103</f>
        <v>0</v>
      </c>
      <c r="E104" s="89">
        <f t="shared" ref="E104:N104" si="75">E102*E103</f>
        <v>0</v>
      </c>
      <c r="F104" s="88">
        <f t="shared" si="75"/>
        <v>0</v>
      </c>
      <c r="G104" s="88">
        <f t="shared" si="75"/>
        <v>150000</v>
      </c>
      <c r="H104" s="88">
        <f t="shared" si="75"/>
        <v>283125</v>
      </c>
      <c r="I104" s="88">
        <f t="shared" si="75"/>
        <v>290203.12499999988</v>
      </c>
      <c r="J104" s="88">
        <f t="shared" si="75"/>
        <v>297458.20312499988</v>
      </c>
      <c r="K104" s="88">
        <f t="shared" si="75"/>
        <v>434269.65820312483</v>
      </c>
      <c r="L104" s="88">
        <f t="shared" si="75"/>
        <v>445126.39965820295</v>
      </c>
      <c r="M104" s="88">
        <f t="shared" si="75"/>
        <v>456254.55964965792</v>
      </c>
      <c r="N104" s="88">
        <f t="shared" si="75"/>
        <v>597035.92364089936</v>
      </c>
      <c r="O104" s="173"/>
      <c r="P104" s="88">
        <f>SUM(D104:N104)</f>
        <v>2953472.8692768849</v>
      </c>
    </row>
    <row r="105" spans="2:16" ht="52.5" customHeight="1" x14ac:dyDescent="0.25">
      <c r="B105" s="272" t="s">
        <v>111</v>
      </c>
      <c r="C105" s="272"/>
      <c r="D105" s="125"/>
      <c r="E105" s="129"/>
      <c r="F105" s="125"/>
      <c r="G105" s="125"/>
      <c r="H105" s="125"/>
      <c r="I105" s="125"/>
      <c r="J105" s="125"/>
      <c r="K105" s="125"/>
      <c r="L105" s="125"/>
      <c r="M105" s="125"/>
      <c r="N105" s="125"/>
      <c r="O105" s="173"/>
      <c r="P105" s="125"/>
    </row>
    <row r="106" spans="2:16" x14ac:dyDescent="0.25">
      <c r="B106" s="1"/>
      <c r="C106" s="1"/>
      <c r="D106" s="125"/>
      <c r="E106" s="129"/>
      <c r="F106" s="125"/>
      <c r="G106" s="125"/>
      <c r="H106" s="125"/>
      <c r="I106" s="125"/>
      <c r="J106" s="125"/>
      <c r="K106" s="125"/>
      <c r="L106" s="125"/>
      <c r="M106" s="125"/>
      <c r="N106" s="125"/>
      <c r="O106" s="173"/>
      <c r="P106" s="125"/>
    </row>
    <row r="107" spans="2:16" x14ac:dyDescent="0.25">
      <c r="B107" s="3" t="s">
        <v>112</v>
      </c>
      <c r="D107" s="125"/>
      <c r="E107" s="129"/>
      <c r="F107" s="125"/>
      <c r="G107" s="125"/>
      <c r="H107" s="125"/>
      <c r="I107" s="125"/>
      <c r="J107" s="125"/>
      <c r="K107" s="125"/>
      <c r="L107" s="125"/>
      <c r="M107" s="125"/>
      <c r="N107" s="125"/>
      <c r="O107" s="173"/>
      <c r="P107" s="125"/>
    </row>
    <row r="108" spans="2:16" x14ac:dyDescent="0.25">
      <c r="B108" s="137" t="s">
        <v>113</v>
      </c>
      <c r="C108" s="138" t="s">
        <v>114</v>
      </c>
      <c r="D108" s="84"/>
      <c r="E108" s="95"/>
      <c r="F108" s="121"/>
      <c r="G108" s="121"/>
      <c r="H108" s="121">
        <v>100000</v>
      </c>
      <c r="I108" s="121">
        <v>100000</v>
      </c>
      <c r="J108" s="121">
        <v>100000</v>
      </c>
      <c r="K108" s="121">
        <v>100000</v>
      </c>
      <c r="L108" s="121">
        <v>100000</v>
      </c>
      <c r="M108" s="121">
        <v>100000</v>
      </c>
      <c r="N108" s="121">
        <v>100000</v>
      </c>
      <c r="O108" s="173"/>
      <c r="P108" s="116">
        <f t="shared" ref="P108:P112" si="76">SUM(D108:N108)</f>
        <v>700000</v>
      </c>
    </row>
    <row r="109" spans="2:16" x14ac:dyDescent="0.25">
      <c r="B109" s="137" t="s">
        <v>113</v>
      </c>
      <c r="C109" s="138" t="s">
        <v>115</v>
      </c>
      <c r="D109" s="84"/>
      <c r="E109" s="95"/>
      <c r="F109" s="121"/>
      <c r="G109" s="121"/>
      <c r="H109" s="121">
        <v>75000</v>
      </c>
      <c r="I109" s="121">
        <v>90000</v>
      </c>
      <c r="J109" s="121">
        <v>90000</v>
      </c>
      <c r="K109" s="121">
        <v>90000</v>
      </c>
      <c r="L109" s="121">
        <v>90000</v>
      </c>
      <c r="M109" s="121">
        <v>90000</v>
      </c>
      <c r="N109" s="121">
        <v>90000</v>
      </c>
      <c r="O109" s="173"/>
      <c r="P109" s="116">
        <f t="shared" si="76"/>
        <v>615000</v>
      </c>
    </row>
    <row r="110" spans="2:16" x14ac:dyDescent="0.25">
      <c r="B110" s="137" t="s">
        <v>116</v>
      </c>
      <c r="C110" s="138" t="s">
        <v>117</v>
      </c>
      <c r="D110" s="84"/>
      <c r="E110" s="95"/>
      <c r="F110" s="121"/>
      <c r="G110" s="121"/>
      <c r="H110" s="121"/>
      <c r="I110" s="121">
        <v>75000</v>
      </c>
      <c r="J110" s="121">
        <v>75000</v>
      </c>
      <c r="K110" s="121">
        <v>75000</v>
      </c>
      <c r="L110" s="121">
        <v>75000</v>
      </c>
      <c r="M110" s="121">
        <v>75000</v>
      </c>
      <c r="N110" s="121">
        <v>75000</v>
      </c>
      <c r="O110" s="173"/>
      <c r="P110" s="116">
        <f t="shared" si="76"/>
        <v>450000</v>
      </c>
    </row>
    <row r="111" spans="2:16" x14ac:dyDescent="0.25">
      <c r="B111" s="137" t="s">
        <v>116</v>
      </c>
      <c r="C111" s="138" t="s">
        <v>118</v>
      </c>
      <c r="D111" s="80"/>
      <c r="E111" s="98"/>
      <c r="F111" s="99"/>
      <c r="G111" s="99"/>
      <c r="H111" s="99"/>
      <c r="I111" s="99"/>
      <c r="J111" s="99"/>
      <c r="K111" s="99">
        <v>100000</v>
      </c>
      <c r="L111" s="99">
        <v>100000</v>
      </c>
      <c r="M111" s="99">
        <v>100000</v>
      </c>
      <c r="N111" s="99">
        <v>100000</v>
      </c>
      <c r="O111" s="173"/>
      <c r="P111" s="99">
        <f t="shared" si="76"/>
        <v>400000</v>
      </c>
    </row>
    <row r="112" spans="2:16" x14ac:dyDescent="0.25">
      <c r="B112" s="133" t="s">
        <v>86</v>
      </c>
      <c r="C112" s="133"/>
      <c r="D112" s="102">
        <f>SUM(D108:D111)</f>
        <v>0</v>
      </c>
      <c r="E112" s="100">
        <f t="shared" ref="E112:N112" si="77">SUM(E108:E111)</f>
        <v>0</v>
      </c>
      <c r="F112" s="101">
        <f t="shared" si="77"/>
        <v>0</v>
      </c>
      <c r="G112" s="101">
        <f t="shared" si="77"/>
        <v>0</v>
      </c>
      <c r="H112" s="101">
        <f t="shared" si="77"/>
        <v>175000</v>
      </c>
      <c r="I112" s="101">
        <f t="shared" si="77"/>
        <v>265000</v>
      </c>
      <c r="J112" s="101">
        <f t="shared" si="77"/>
        <v>265000</v>
      </c>
      <c r="K112" s="101">
        <f t="shared" si="77"/>
        <v>365000</v>
      </c>
      <c r="L112" s="101">
        <f t="shared" si="77"/>
        <v>365000</v>
      </c>
      <c r="M112" s="101">
        <f t="shared" si="77"/>
        <v>365000</v>
      </c>
      <c r="N112" s="101">
        <f t="shared" si="77"/>
        <v>365000</v>
      </c>
      <c r="O112" s="174"/>
      <c r="P112" s="101">
        <f t="shared" si="76"/>
        <v>2165000</v>
      </c>
    </row>
    <row r="113" spans="2:16" x14ac:dyDescent="0.25">
      <c r="B113" s="1"/>
      <c r="C113" s="1"/>
      <c r="D113" s="92"/>
      <c r="E113" s="91"/>
      <c r="F113" s="92"/>
      <c r="G113" s="92"/>
      <c r="H113" s="92"/>
      <c r="I113" s="92"/>
      <c r="J113" s="92"/>
      <c r="K113" s="92"/>
      <c r="L113" s="92"/>
      <c r="M113" s="92"/>
      <c r="N113" s="92"/>
      <c r="O113" s="173"/>
      <c r="P113" s="92"/>
    </row>
    <row r="114" spans="2:16" ht="15.75" thickBot="1" x14ac:dyDescent="0.3">
      <c r="B114" s="87" t="s">
        <v>119</v>
      </c>
      <c r="C114" s="87"/>
      <c r="D114" s="88">
        <f>D104+D112</f>
        <v>0</v>
      </c>
      <c r="E114" s="89">
        <f t="shared" ref="E114:N114" si="78">E104+E112</f>
        <v>0</v>
      </c>
      <c r="F114" s="88">
        <f t="shared" si="78"/>
        <v>0</v>
      </c>
      <c r="G114" s="88">
        <f t="shared" si="78"/>
        <v>150000</v>
      </c>
      <c r="H114" s="88">
        <f t="shared" si="78"/>
        <v>458125</v>
      </c>
      <c r="I114" s="88">
        <f t="shared" si="78"/>
        <v>555203.12499999988</v>
      </c>
      <c r="J114" s="88">
        <f t="shared" si="78"/>
        <v>562458.20312499988</v>
      </c>
      <c r="K114" s="88">
        <f t="shared" si="78"/>
        <v>799269.65820312477</v>
      </c>
      <c r="L114" s="88">
        <f t="shared" si="78"/>
        <v>810126.39965820289</v>
      </c>
      <c r="M114" s="88">
        <f t="shared" si="78"/>
        <v>821254.55964965792</v>
      </c>
      <c r="N114" s="88">
        <f t="shared" si="78"/>
        <v>962035.92364089936</v>
      </c>
      <c r="O114" s="173"/>
      <c r="P114" s="88">
        <f>SUM(D114:N114)</f>
        <v>5118472.8692768849</v>
      </c>
    </row>
    <row r="115" spans="2:16" ht="15.75" thickBot="1" x14ac:dyDescent="0.3">
      <c r="B115" s="87" t="s">
        <v>120</v>
      </c>
      <c r="C115" s="87"/>
      <c r="D115" s="88">
        <f t="shared" ref="D115:N115" si="79">D94+D114</f>
        <v>715000</v>
      </c>
      <c r="E115" s="89">
        <f t="shared" si="79"/>
        <v>0</v>
      </c>
      <c r="F115" s="88">
        <f t="shared" si="79"/>
        <v>176175</v>
      </c>
      <c r="G115" s="88">
        <f t="shared" si="79"/>
        <v>243471.375</v>
      </c>
      <c r="H115" s="88">
        <f t="shared" si="79"/>
        <v>444318.92687499989</v>
      </c>
      <c r="I115" s="88">
        <f t="shared" si="79"/>
        <v>429341.87218437612</v>
      </c>
      <c r="J115" s="88">
        <f t="shared" si="79"/>
        <v>319551.03127667296</v>
      </c>
      <c r="K115" s="88">
        <f t="shared" si="79"/>
        <v>434103.31445938419</v>
      </c>
      <c r="L115" s="88">
        <f t="shared" si="79"/>
        <v>317255.1873172631</v>
      </c>
      <c r="M115" s="88">
        <f t="shared" si="79"/>
        <v>194989.96429949673</v>
      </c>
      <c r="N115" s="88">
        <f t="shared" si="79"/>
        <v>196435.77590794768</v>
      </c>
      <c r="O115" s="176"/>
      <c r="P115" s="88">
        <f>SUM(D115:N115)</f>
        <v>3470642.4473201414</v>
      </c>
    </row>
    <row r="116" spans="2:16" x14ac:dyDescent="0.25">
      <c r="B116" s="1"/>
      <c r="C116" s="3"/>
      <c r="D116" s="33"/>
      <c r="E116" s="130"/>
      <c r="F116" s="33"/>
      <c r="G116" s="33"/>
      <c r="H116" s="33"/>
      <c r="I116" s="33"/>
      <c r="J116" s="33"/>
      <c r="K116" s="33"/>
      <c r="L116" s="33"/>
      <c r="M116" s="33"/>
      <c r="N116" s="33"/>
      <c r="O116" s="176"/>
      <c r="P116" s="33"/>
    </row>
    <row r="117" spans="2:16" x14ac:dyDescent="0.25">
      <c r="B117" s="111" t="s">
        <v>121</v>
      </c>
      <c r="C117" s="112"/>
      <c r="D117" s="113">
        <v>691700</v>
      </c>
      <c r="E117" s="114">
        <f>D118</f>
        <v>1406700</v>
      </c>
      <c r="F117" s="113">
        <f>E118</f>
        <v>1406700</v>
      </c>
      <c r="G117" s="113">
        <f t="shared" ref="G117:N117" si="80">F118</f>
        <v>1582875</v>
      </c>
      <c r="H117" s="113">
        <f t="shared" si="80"/>
        <v>1826346.375</v>
      </c>
      <c r="I117" s="113">
        <f t="shared" si="80"/>
        <v>2270665.3018749999</v>
      </c>
      <c r="J117" s="113">
        <f t="shared" si="80"/>
        <v>2700007.1740593761</v>
      </c>
      <c r="K117" s="113">
        <f t="shared" si="80"/>
        <v>3019558.2053360492</v>
      </c>
      <c r="L117" s="113">
        <f t="shared" si="80"/>
        <v>3453661.5197954336</v>
      </c>
      <c r="M117" s="113">
        <f t="shared" si="80"/>
        <v>3770916.707112697</v>
      </c>
      <c r="N117" s="113">
        <f t="shared" si="80"/>
        <v>3965906.6714121937</v>
      </c>
      <c r="O117" s="175"/>
      <c r="P117" s="113">
        <f>P118-N115</f>
        <v>3965906.6714121937</v>
      </c>
    </row>
    <row r="118" spans="2:16" ht="15.75" thickBot="1" x14ac:dyDescent="0.3">
      <c r="B118" s="87" t="s">
        <v>122</v>
      </c>
      <c r="C118" s="87"/>
      <c r="D118" s="88">
        <f>D117+D115</f>
        <v>1406700</v>
      </c>
      <c r="E118" s="89">
        <f t="shared" ref="E118:N118" si="81">E117+E115</f>
        <v>1406700</v>
      </c>
      <c r="F118" s="88">
        <f t="shared" si="81"/>
        <v>1582875</v>
      </c>
      <c r="G118" s="88">
        <f t="shared" si="81"/>
        <v>1826346.375</v>
      </c>
      <c r="H118" s="88">
        <f t="shared" si="81"/>
        <v>2270665.3018749999</v>
      </c>
      <c r="I118" s="88">
        <f t="shared" si="81"/>
        <v>2700007.1740593761</v>
      </c>
      <c r="J118" s="88">
        <f t="shared" si="81"/>
        <v>3019558.2053360492</v>
      </c>
      <c r="K118" s="88">
        <f t="shared" si="81"/>
        <v>3453661.5197954336</v>
      </c>
      <c r="L118" s="88">
        <f t="shared" si="81"/>
        <v>3770916.707112697</v>
      </c>
      <c r="M118" s="88">
        <f t="shared" si="81"/>
        <v>3965906.6714121937</v>
      </c>
      <c r="N118" s="88">
        <f t="shared" si="81"/>
        <v>4162342.4473201414</v>
      </c>
      <c r="O118" s="175"/>
      <c r="P118" s="88">
        <f>P115+D117</f>
        <v>4162342.4473201414</v>
      </c>
    </row>
    <row r="119" spans="2:16" x14ac:dyDescent="0.25">
      <c r="B119" s="1"/>
      <c r="C119" s="3"/>
      <c r="D119" s="33"/>
      <c r="E119" s="33"/>
      <c r="F119" s="33"/>
      <c r="G119" s="33"/>
      <c r="H119" s="33"/>
      <c r="I119" s="33"/>
      <c r="J119" s="33"/>
      <c r="K119" s="33"/>
      <c r="L119" s="33"/>
      <c r="M119" s="33"/>
      <c r="N119" s="33"/>
      <c r="O119" s="176"/>
      <c r="P119" s="33"/>
    </row>
    <row r="120" spans="2:16" x14ac:dyDescent="0.25">
      <c r="B120" s="1"/>
      <c r="C120" s="178" t="s">
        <v>123</v>
      </c>
      <c r="D120" s="118"/>
      <c r="E120" s="33"/>
      <c r="F120" s="33"/>
      <c r="G120" s="33"/>
      <c r="H120" s="33"/>
      <c r="I120" s="33"/>
      <c r="J120" s="33"/>
      <c r="K120" s="33"/>
      <c r="L120" s="33"/>
      <c r="M120" s="33"/>
      <c r="N120" s="33"/>
      <c r="O120" s="176"/>
      <c r="P120" s="33"/>
    </row>
    <row r="121" spans="2:16" x14ac:dyDescent="0.25">
      <c r="B121" s="1"/>
      <c r="C121" s="3"/>
      <c r="D121" s="33"/>
      <c r="E121" s="33"/>
      <c r="F121" s="33"/>
      <c r="G121" s="33"/>
      <c r="H121" s="33"/>
      <c r="I121" s="33"/>
      <c r="J121" s="33"/>
      <c r="K121" s="33"/>
      <c r="L121" s="33"/>
      <c r="M121" s="33"/>
      <c r="N121" s="33"/>
      <c r="O121" s="176"/>
      <c r="P121" s="33"/>
    </row>
    <row r="122" spans="2:16" x14ac:dyDescent="0.25">
      <c r="B122" s="1"/>
      <c r="C122" s="3" t="str">
        <f>"Ending Balance 20"&amp;YEAR($C$3)-2001+COLUMN()-3&amp;"/"&amp;YEAR($C$3)-2000+COLUMN()-3&amp;":"</f>
        <v>Ending Balance 20-101/-100:</v>
      </c>
      <c r="D122" s="92">
        <f>D118</f>
        <v>1406700</v>
      </c>
      <c r="E122" s="115"/>
      <c r="F122" s="116"/>
      <c r="G122" s="116"/>
      <c r="H122" s="116"/>
      <c r="I122" s="96"/>
      <c r="J122" s="96"/>
      <c r="K122" s="96"/>
      <c r="L122" s="96"/>
      <c r="M122" s="96"/>
      <c r="N122" s="96"/>
      <c r="O122" s="173"/>
      <c r="P122" s="96"/>
    </row>
    <row r="123" spans="2:16" x14ac:dyDescent="0.25">
      <c r="B123" s="1"/>
      <c r="C123" s="117" t="s">
        <v>124</v>
      </c>
      <c r="D123" s="118">
        <v>933800</v>
      </c>
      <c r="E123" s="96"/>
      <c r="F123" s="116"/>
      <c r="G123" s="116"/>
      <c r="H123" s="116"/>
      <c r="I123" s="96"/>
      <c r="J123" s="96"/>
      <c r="K123" s="96"/>
      <c r="L123" s="96"/>
      <c r="M123" s="96"/>
      <c r="N123" s="96"/>
      <c r="O123" s="173"/>
      <c r="P123" s="96"/>
    </row>
    <row r="124" spans="2:16" x14ac:dyDescent="0.25">
      <c r="B124" s="1"/>
      <c r="C124" s="117" t="s">
        <v>125</v>
      </c>
      <c r="D124" s="118">
        <v>0</v>
      </c>
      <c r="E124" s="119"/>
      <c r="F124" s="116"/>
      <c r="G124" s="116"/>
      <c r="H124" s="116"/>
      <c r="I124" s="96"/>
      <c r="J124" s="96"/>
      <c r="K124" s="96"/>
      <c r="L124" s="96"/>
      <c r="M124" s="96"/>
      <c r="N124" s="96"/>
      <c r="O124" s="173"/>
      <c r="P124" s="96"/>
    </row>
    <row r="125" spans="2:16" ht="17.25" x14ac:dyDescent="0.4">
      <c r="B125" s="1"/>
      <c r="C125" s="117" t="s">
        <v>126</v>
      </c>
      <c r="D125" s="120">
        <v>472900</v>
      </c>
      <c r="E125" s="115"/>
      <c r="F125" s="116"/>
      <c r="G125" s="116"/>
      <c r="H125" s="116"/>
      <c r="I125" s="96"/>
      <c r="J125" s="96"/>
      <c r="K125" s="96"/>
      <c r="L125" s="96"/>
      <c r="M125" s="96"/>
      <c r="N125" s="96"/>
      <c r="O125" s="173"/>
      <c r="P125" s="96"/>
    </row>
    <row r="126" spans="2:16" ht="15" hidden="1" customHeight="1" x14ac:dyDescent="0.25">
      <c r="B126" s="1"/>
      <c r="C126" s="3" t="s">
        <v>60</v>
      </c>
      <c r="D126" s="92">
        <f>SUM(D123:D125)</f>
        <v>1406700</v>
      </c>
      <c r="E126" s="115"/>
      <c r="F126" s="116"/>
      <c r="G126" s="116"/>
      <c r="H126" s="116"/>
      <c r="I126" s="96"/>
      <c r="J126" s="96"/>
      <c r="K126" s="96"/>
      <c r="L126" s="96"/>
      <c r="M126" s="96"/>
      <c r="N126" s="96"/>
      <c r="O126" s="173"/>
      <c r="P126" s="96"/>
    </row>
    <row r="127" spans="2:16" x14ac:dyDescent="0.25">
      <c r="B127" s="1"/>
      <c r="C127" s="2" t="s">
        <v>127</v>
      </c>
      <c r="D127" s="121">
        <f>D122-SUM(D123:D125)</f>
        <v>0</v>
      </c>
      <c r="E127" s="115"/>
      <c r="F127" s="116"/>
      <c r="G127" s="116"/>
      <c r="H127" s="116"/>
      <c r="I127" s="96"/>
      <c r="J127" s="96"/>
      <c r="K127" s="96"/>
      <c r="L127" s="96"/>
      <c r="M127" s="96"/>
      <c r="N127" s="96"/>
      <c r="O127" s="173"/>
      <c r="P127" s="96"/>
    </row>
    <row r="128" spans="2:16" x14ac:dyDescent="0.25">
      <c r="B128" s="1"/>
      <c r="C128" s="2"/>
      <c r="D128" s="121"/>
      <c r="E128" s="115"/>
      <c r="F128" s="116"/>
      <c r="G128" s="116"/>
      <c r="H128" s="116"/>
      <c r="I128" s="96"/>
      <c r="J128" s="96"/>
      <c r="K128" s="96"/>
      <c r="L128" s="96"/>
      <c r="M128" s="96"/>
      <c r="N128" s="96"/>
      <c r="O128" s="173"/>
      <c r="P128" s="96"/>
    </row>
    <row r="129" spans="1:16" x14ac:dyDescent="0.25">
      <c r="B129" s="1"/>
      <c r="C129" s="3"/>
      <c r="D129" s="33"/>
      <c r="E129" s="33"/>
      <c r="F129" s="33"/>
      <c r="G129" s="33"/>
      <c r="H129" s="33"/>
      <c r="I129" s="33"/>
      <c r="J129" s="33"/>
      <c r="K129" s="33"/>
      <c r="L129" s="33"/>
      <c r="M129" s="33"/>
      <c r="N129" s="33"/>
      <c r="O129" s="176"/>
      <c r="P129" s="33"/>
    </row>
    <row r="130" spans="1:16" x14ac:dyDescent="0.25">
      <c r="B130" s="1"/>
      <c r="C130" s="3"/>
      <c r="D130" s="33"/>
      <c r="E130" s="33"/>
      <c r="F130" s="33"/>
      <c r="G130" s="33"/>
      <c r="H130" s="33"/>
      <c r="I130" s="33"/>
      <c r="J130" s="33"/>
      <c r="K130" s="33"/>
      <c r="L130" s="33"/>
      <c r="M130" s="33"/>
      <c r="N130" s="33"/>
      <c r="O130" s="176"/>
      <c r="P130" s="33"/>
    </row>
    <row r="131" spans="1:16" x14ac:dyDescent="0.25">
      <c r="B131" s="1"/>
      <c r="C131" s="3"/>
      <c r="D131" s="33"/>
      <c r="E131" s="33"/>
      <c r="F131" s="33"/>
      <c r="G131" s="33"/>
      <c r="H131" s="33"/>
      <c r="I131" s="33"/>
      <c r="J131" s="33"/>
      <c r="K131" s="33"/>
      <c r="L131" s="33"/>
      <c r="M131" s="33"/>
      <c r="N131" s="33"/>
      <c r="O131" s="176"/>
      <c r="P131" s="33"/>
    </row>
    <row r="132" spans="1:16" x14ac:dyDescent="0.25">
      <c r="B132" s="1"/>
      <c r="C132" s="3"/>
      <c r="D132" s="33"/>
      <c r="E132" s="33"/>
      <c r="F132" s="33"/>
      <c r="G132" s="33"/>
      <c r="H132" s="33"/>
      <c r="I132" s="33"/>
      <c r="J132" s="33"/>
      <c r="K132" s="33"/>
      <c r="L132" s="33"/>
      <c r="M132" s="33"/>
      <c r="N132" s="33"/>
      <c r="O132" s="176"/>
      <c r="P132" s="33"/>
    </row>
    <row r="133" spans="1:16" x14ac:dyDescent="0.25">
      <c r="B133" s="1"/>
      <c r="C133" s="3"/>
      <c r="D133" s="33"/>
      <c r="E133" s="33"/>
      <c r="F133" s="33"/>
      <c r="G133" s="33"/>
      <c r="H133" s="33"/>
      <c r="I133" s="33"/>
      <c r="J133" s="33"/>
      <c r="K133" s="33"/>
      <c r="L133" s="33"/>
      <c r="M133" s="33"/>
      <c r="N133" s="33"/>
      <c r="O133" s="176"/>
      <c r="P133" s="33"/>
    </row>
    <row r="134" spans="1:16" x14ac:dyDescent="0.25">
      <c r="A134" s="1" t="s">
        <v>128</v>
      </c>
      <c r="C134" s="3"/>
      <c r="D134" s="33"/>
      <c r="E134" s="33"/>
      <c r="F134" s="33"/>
      <c r="G134" s="33"/>
      <c r="H134" s="33"/>
      <c r="I134" s="33"/>
      <c r="J134" s="33"/>
      <c r="K134" s="33"/>
      <c r="L134" s="33"/>
      <c r="M134" s="33"/>
      <c r="N134" s="33"/>
      <c r="O134" s="176"/>
      <c r="P134" s="33"/>
    </row>
    <row r="135" spans="1:16" x14ac:dyDescent="0.25">
      <c r="A135" s="34">
        <v>1</v>
      </c>
      <c r="B135" s="35" t="s">
        <v>129</v>
      </c>
      <c r="C135"/>
      <c r="D135"/>
      <c r="E135"/>
      <c r="F135"/>
      <c r="G135"/>
      <c r="H135"/>
      <c r="I135"/>
      <c r="J135" s="33"/>
      <c r="K135" s="33"/>
      <c r="L135" s="33"/>
      <c r="M135" s="33"/>
      <c r="N135" s="33"/>
      <c r="O135" s="176"/>
      <c r="P135" s="33"/>
    </row>
    <row r="136" spans="1:16" ht="15" customHeight="1" x14ac:dyDescent="0.25">
      <c r="A136" s="34">
        <v>2</v>
      </c>
      <c r="B136" s="35" t="s">
        <v>130</v>
      </c>
      <c r="C136"/>
      <c r="D136"/>
      <c r="E136"/>
      <c r="F136"/>
      <c r="G136"/>
      <c r="H136"/>
      <c r="I136"/>
      <c r="J136" s="33"/>
      <c r="K136" s="33"/>
      <c r="L136" s="33"/>
      <c r="M136" s="33"/>
      <c r="N136" s="33"/>
      <c r="O136" s="176"/>
      <c r="P136" s="33"/>
    </row>
    <row r="137" spans="1:16" ht="15" customHeight="1" x14ac:dyDescent="0.25">
      <c r="A137" s="34">
        <v>3</v>
      </c>
      <c r="B137" s="35" t="s">
        <v>131</v>
      </c>
      <c r="C137" s="123"/>
      <c r="D137" s="123"/>
      <c r="E137" s="123"/>
      <c r="F137" s="123"/>
      <c r="G137" s="123"/>
      <c r="H137" s="123"/>
      <c r="I137" s="123"/>
      <c r="J137" s="123"/>
      <c r="K137" s="123"/>
      <c r="L137" s="123"/>
      <c r="M137" s="123"/>
      <c r="N137" s="123"/>
      <c r="O137" s="177"/>
      <c r="P137" s="123"/>
    </row>
    <row r="138" spans="1:16" ht="15" customHeight="1" x14ac:dyDescent="0.25">
      <c r="A138" s="35">
        <v>4</v>
      </c>
      <c r="B138" s="35" t="s">
        <v>132</v>
      </c>
      <c r="C138"/>
      <c r="D138"/>
      <c r="E138"/>
      <c r="F138"/>
      <c r="G138"/>
      <c r="H138"/>
      <c r="I138"/>
      <c r="J138" s="33"/>
      <c r="K138" s="33"/>
      <c r="L138" s="33"/>
      <c r="M138" s="33"/>
      <c r="N138" s="33"/>
      <c r="O138" s="176"/>
      <c r="P138" s="33"/>
    </row>
    <row r="139" spans="1:16" x14ac:dyDescent="0.25">
      <c r="A139" s="35">
        <v>5</v>
      </c>
      <c r="B139" s="35" t="s">
        <v>133</v>
      </c>
      <c r="C139"/>
      <c r="D139"/>
      <c r="E139"/>
      <c r="F139"/>
      <c r="G139"/>
      <c r="H139"/>
      <c r="I139"/>
      <c r="J139" s="33"/>
      <c r="K139" s="33"/>
      <c r="L139" s="33"/>
      <c r="M139" s="33"/>
      <c r="N139" s="33"/>
      <c r="O139" s="176"/>
      <c r="P139" s="33"/>
    </row>
    <row r="140" spans="1:16" x14ac:dyDescent="0.25">
      <c r="A140" s="35">
        <v>6</v>
      </c>
      <c r="B140" s="36" t="s">
        <v>134</v>
      </c>
      <c r="C140"/>
      <c r="D140"/>
      <c r="E140"/>
      <c r="F140"/>
      <c r="G140"/>
      <c r="H140"/>
      <c r="I140"/>
      <c r="J140" s="33"/>
      <c r="K140" s="33"/>
      <c r="L140" s="33"/>
      <c r="M140" s="33"/>
      <c r="N140" s="33"/>
      <c r="O140" s="176"/>
      <c r="P140" s="33"/>
    </row>
    <row r="141" spans="1:16" x14ac:dyDescent="0.25">
      <c r="A141" s="35"/>
      <c r="C141"/>
      <c r="D141"/>
      <c r="E141"/>
      <c r="F141"/>
      <c r="G141"/>
      <c r="H141"/>
      <c r="I141"/>
      <c r="J141" s="3"/>
      <c r="L141" s="4"/>
      <c r="M141" s="31"/>
      <c r="N141" s="33"/>
      <c r="O141" s="176"/>
      <c r="P141" s="33"/>
    </row>
    <row r="142" spans="1:16" x14ac:dyDescent="0.25">
      <c r="A142" s="35"/>
      <c r="C142"/>
      <c r="D142"/>
      <c r="E142"/>
      <c r="F142"/>
      <c r="G142"/>
      <c r="H142"/>
      <c r="I142"/>
      <c r="J142" s="2"/>
      <c r="M142" s="32"/>
      <c r="N142" s="33"/>
      <c r="O142" s="176"/>
      <c r="P142" s="33"/>
    </row>
    <row r="143" spans="1:16" x14ac:dyDescent="0.25">
      <c r="A143" s="35"/>
    </row>
    <row r="144" spans="1:16" x14ac:dyDescent="0.25">
      <c r="A144" s="35"/>
    </row>
    <row r="147" spans="2:3" x14ac:dyDescent="0.25">
      <c r="B147" s="1" t="s">
        <v>135</v>
      </c>
      <c r="C147" s="22"/>
    </row>
    <row r="148" spans="2:3" x14ac:dyDescent="0.25">
      <c r="B148" s="1"/>
    </row>
    <row r="149" spans="2:3" x14ac:dyDescent="0.25">
      <c r="B149" s="1" t="s">
        <v>136</v>
      </c>
      <c r="C149" s="122"/>
    </row>
    <row r="150" spans="2:3" x14ac:dyDescent="0.25">
      <c r="B150" s="1"/>
    </row>
    <row r="151" spans="2:3" x14ac:dyDescent="0.25">
      <c r="B151" s="1"/>
    </row>
    <row r="152" spans="2:3" x14ac:dyDescent="0.25">
      <c r="B152" s="1" t="s">
        <v>137</v>
      </c>
      <c r="C152" s="22"/>
    </row>
    <row r="153" spans="2:3" x14ac:dyDescent="0.25">
      <c r="B153" s="1"/>
    </row>
    <row r="154" spans="2:3" x14ac:dyDescent="0.25">
      <c r="B154" s="1" t="s">
        <v>136</v>
      </c>
      <c r="C154" s="122"/>
    </row>
    <row r="163" spans="2:2" x14ac:dyDescent="0.25">
      <c r="B163" s="2" t="s">
        <v>138</v>
      </c>
    </row>
  </sheetData>
  <mergeCells count="1">
    <mergeCell ref="B105:C105"/>
  </mergeCells>
  <dataValidations disablePrompts="1" count="1">
    <dataValidation type="list" allowBlank="1" showInputMessage="1" showErrorMessage="1" sqref="B108:B111" xr:uid="{00000000-0002-0000-0200-000000000000}">
      <formula1>"New Award to Existing Tenured Faculty, Replacement of Expiring Award"</formula1>
    </dataValidation>
  </dataValidations>
  <pageMargins left="0.3" right="0.3" top="0.5" bottom="0.5" header="0.3" footer="0.3"/>
  <pageSetup scale="42" orientation="landscape" horizontalDpi="1200" verticalDpi="12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0"/>
  <sheetViews>
    <sheetView showGridLines="0" showRowColHeaders="0" workbookViewId="0">
      <selection sqref="A1:E1"/>
    </sheetView>
  </sheetViews>
  <sheetFormatPr defaultColWidth="0" defaultRowHeight="15" zeroHeight="1" x14ac:dyDescent="0.25"/>
  <cols>
    <col min="1" max="1" width="65.85546875" style="37" customWidth="1"/>
    <col min="2" max="2" width="23.7109375" style="37" bestFit="1" customWidth="1"/>
    <col min="3" max="16384" width="9.140625" style="37" hidden="1"/>
  </cols>
  <sheetData>
    <row r="1" spans="1:5" ht="24" thickBot="1" x14ac:dyDescent="0.3">
      <c r="A1" s="274" t="s">
        <v>139</v>
      </c>
      <c r="B1" s="275"/>
      <c r="C1" s="275"/>
      <c r="D1" s="275"/>
      <c r="E1" s="276"/>
    </row>
    <row r="2" spans="1:5" ht="29.25" customHeight="1" x14ac:dyDescent="0.25">
      <c r="A2" s="273" t="s">
        <v>140</v>
      </c>
      <c r="B2" s="273"/>
    </row>
    <row r="3" spans="1:5" ht="15.75" thickBot="1" x14ac:dyDescent="0.3">
      <c r="A3" s="141" t="s">
        <v>141</v>
      </c>
      <c r="B3" s="142" t="s">
        <v>142</v>
      </c>
    </row>
    <row r="4" spans="1:5" ht="15.75" thickTop="1" x14ac:dyDescent="0.25">
      <c r="A4" s="143" t="s">
        <v>143</v>
      </c>
      <c r="B4" s="144">
        <v>71</v>
      </c>
    </row>
    <row r="5" spans="1:5" x14ac:dyDescent="0.25">
      <c r="A5" s="145" t="s">
        <v>144</v>
      </c>
      <c r="B5" s="146">
        <v>66</v>
      </c>
    </row>
    <row r="6" spans="1:5" x14ac:dyDescent="0.25">
      <c r="A6" s="145" t="s">
        <v>145</v>
      </c>
      <c r="B6" s="146">
        <v>68</v>
      </c>
    </row>
    <row r="7" spans="1:5" x14ac:dyDescent="0.25">
      <c r="A7" s="145" t="s">
        <v>146</v>
      </c>
      <c r="B7" s="146">
        <v>68</v>
      </c>
    </row>
    <row r="8" spans="1:5" x14ac:dyDescent="0.25">
      <c r="A8" s="145" t="s">
        <v>147</v>
      </c>
      <c r="B8" s="146">
        <v>68</v>
      </c>
    </row>
    <row r="9" spans="1:5" x14ac:dyDescent="0.25">
      <c r="A9" s="145" t="s">
        <v>148</v>
      </c>
      <c r="B9" s="146">
        <v>69</v>
      </c>
    </row>
    <row r="10" spans="1:5" x14ac:dyDescent="0.25">
      <c r="A10" s="145" t="s">
        <v>149</v>
      </c>
      <c r="B10" s="146">
        <v>68</v>
      </c>
    </row>
    <row r="11" spans="1:5" x14ac:dyDescent="0.25">
      <c r="A11" s="145" t="s">
        <v>150</v>
      </c>
      <c r="B11" s="146">
        <v>68</v>
      </c>
    </row>
    <row r="12" spans="1:5" x14ac:dyDescent="0.25">
      <c r="A12" s="145" t="s">
        <v>151</v>
      </c>
      <c r="B12" s="146">
        <v>68</v>
      </c>
    </row>
    <row r="13" spans="1:5" x14ac:dyDescent="0.25">
      <c r="A13" s="145" t="s">
        <v>152</v>
      </c>
      <c r="B13" s="146">
        <v>68</v>
      </c>
    </row>
    <row r="14" spans="1:5" x14ac:dyDescent="0.25">
      <c r="A14" s="145" t="s">
        <v>153</v>
      </c>
      <c r="B14" s="146">
        <v>68</v>
      </c>
    </row>
    <row r="15" spans="1:5" x14ac:dyDescent="0.25">
      <c r="A15" s="145" t="s">
        <v>154</v>
      </c>
      <c r="B15" s="146">
        <v>68</v>
      </c>
    </row>
    <row r="16" spans="1:5" x14ac:dyDescent="0.25">
      <c r="A16" s="145" t="s">
        <v>155</v>
      </c>
      <c r="B16" s="146">
        <v>66</v>
      </c>
    </row>
    <row r="17" spans="1:2" x14ac:dyDescent="0.25">
      <c r="A17" s="145" t="s">
        <v>156</v>
      </c>
      <c r="B17" s="146">
        <v>68</v>
      </c>
    </row>
    <row r="18" spans="1:2" x14ac:dyDescent="0.25">
      <c r="A18" s="145" t="s">
        <v>157</v>
      </c>
      <c r="B18" s="146">
        <v>66</v>
      </c>
    </row>
    <row r="19" spans="1:2" x14ac:dyDescent="0.25">
      <c r="A19" s="145" t="s">
        <v>158</v>
      </c>
      <c r="B19" s="146">
        <v>65</v>
      </c>
    </row>
    <row r="20" spans="1:2" x14ac:dyDescent="0.25">
      <c r="A20" s="145" t="s">
        <v>159</v>
      </c>
      <c r="B20" s="146">
        <v>68</v>
      </c>
    </row>
    <row r="21" spans="1:2" x14ac:dyDescent="0.25">
      <c r="A21" s="145" t="s">
        <v>160</v>
      </c>
      <c r="B21" s="146">
        <v>68</v>
      </c>
    </row>
    <row r="22" spans="1:2" x14ac:dyDescent="0.25">
      <c r="A22" s="145" t="s">
        <v>161</v>
      </c>
      <c r="B22" s="146">
        <v>68</v>
      </c>
    </row>
    <row r="23" spans="1:2" x14ac:dyDescent="0.25">
      <c r="A23" s="145" t="s">
        <v>162</v>
      </c>
      <c r="B23" s="146">
        <v>68</v>
      </c>
    </row>
    <row r="24" spans="1:2" x14ac:dyDescent="0.25">
      <c r="A24" s="145" t="s">
        <v>163</v>
      </c>
      <c r="B24" s="146">
        <v>68</v>
      </c>
    </row>
    <row r="25" spans="1:2" x14ac:dyDescent="0.25">
      <c r="A25" s="145" t="s">
        <v>164</v>
      </c>
      <c r="B25" s="146">
        <v>68</v>
      </c>
    </row>
    <row r="26" spans="1:2" ht="24" thickBot="1" x14ac:dyDescent="0.3">
      <c r="A26" s="147"/>
      <c r="B26" s="148"/>
    </row>
    <row r="27" spans="1:2" ht="16.5" thickTop="1" thickBot="1" x14ac:dyDescent="0.3">
      <c r="A27" s="139" t="s">
        <v>165</v>
      </c>
      <c r="B27" s="149">
        <v>68</v>
      </c>
    </row>
    <row r="28" spans="1:2" ht="15.75" thickTop="1" x14ac:dyDescent="0.25"/>
    <row r="29" spans="1:2" x14ac:dyDescent="0.25">
      <c r="A29" s="140" t="s">
        <v>166</v>
      </c>
    </row>
    <row r="30" spans="1:2" x14ac:dyDescent="0.25">
      <c r="A30" s="140" t="s">
        <v>167</v>
      </c>
    </row>
  </sheetData>
  <mergeCells count="2">
    <mergeCell ref="A2:B2"/>
    <mergeCell ref="A1:E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23"/>
  <sheetViews>
    <sheetView zoomScaleNormal="100" workbookViewId="0">
      <selection activeCell="H12" sqref="H12"/>
    </sheetView>
  </sheetViews>
  <sheetFormatPr defaultColWidth="9.140625" defaultRowHeight="15" x14ac:dyDescent="0.25"/>
  <cols>
    <col min="1" max="1" width="37.28515625" style="37" customWidth="1"/>
    <col min="2" max="2" width="32" style="37" customWidth="1"/>
    <col min="3" max="3" width="15.42578125" style="37" customWidth="1"/>
    <col min="4" max="4" width="17" style="37" customWidth="1"/>
    <col min="5" max="5" width="17.5703125" style="37" customWidth="1"/>
    <col min="6" max="7" width="20.42578125" style="37" customWidth="1"/>
    <col min="8" max="8" width="17.42578125" style="37" customWidth="1"/>
    <col min="9" max="16384" width="9.140625" style="37"/>
  </cols>
  <sheetData>
    <row r="1" spans="1:6" ht="23.25" x14ac:dyDescent="0.25">
      <c r="A1" s="281" t="s">
        <v>168</v>
      </c>
      <c r="B1" s="282"/>
      <c r="C1" s="282"/>
      <c r="D1" s="282"/>
      <c r="E1" s="283"/>
    </row>
    <row r="2" spans="1:6" ht="59.45" customHeight="1" x14ac:dyDescent="0.25">
      <c r="A2" s="284" t="s">
        <v>207</v>
      </c>
      <c r="B2" s="284"/>
      <c r="C2" s="284"/>
      <c r="D2" s="284"/>
      <c r="E2" s="284"/>
      <c r="F2" s="37" t="s">
        <v>2</v>
      </c>
    </row>
    <row r="3" spans="1:6" s="189" customFormat="1" x14ac:dyDescent="0.25">
      <c r="A3" s="295" t="s">
        <v>206</v>
      </c>
      <c r="B3" s="295"/>
      <c r="C3" s="295"/>
      <c r="D3" s="295"/>
      <c r="E3" s="295"/>
      <c r="F3" s="189" t="s">
        <v>2</v>
      </c>
    </row>
    <row r="4" spans="1:6" ht="20.100000000000001" customHeight="1" thickBot="1" x14ac:dyDescent="0.3">
      <c r="A4" s="285" t="s">
        <v>169</v>
      </c>
      <c r="B4" s="286"/>
      <c r="C4" s="286"/>
      <c r="D4" s="286"/>
      <c r="E4" s="287"/>
    </row>
    <row r="5" spans="1:6" ht="15.75" thickBot="1" x14ac:dyDescent="0.3">
      <c r="A5" s="193" t="s">
        <v>201</v>
      </c>
      <c r="B5" s="194" t="s">
        <v>202</v>
      </c>
      <c r="C5" s="190" t="s">
        <v>203</v>
      </c>
      <c r="D5" s="195" t="s">
        <v>204</v>
      </c>
      <c r="E5" s="191" t="s">
        <v>205</v>
      </c>
    </row>
    <row r="6" spans="1:6" x14ac:dyDescent="0.25">
      <c r="A6" s="188"/>
      <c r="B6" s="188"/>
      <c r="C6" s="188"/>
      <c r="D6" s="188"/>
      <c r="E6" s="188"/>
    </row>
    <row r="7" spans="1:6" ht="18" customHeight="1" x14ac:dyDescent="0.25">
      <c r="A7" s="192"/>
      <c r="B7" s="192"/>
      <c r="C7" s="192"/>
      <c r="D7" s="192"/>
      <c r="E7" s="192"/>
    </row>
    <row r="8" spans="1:6" ht="18" customHeight="1" x14ac:dyDescent="0.25">
      <c r="A8" s="192"/>
      <c r="B8" s="192"/>
      <c r="C8" s="192"/>
      <c r="D8" s="192"/>
      <c r="E8" s="192"/>
    </row>
    <row r="9" spans="1:6" ht="18" customHeight="1" x14ac:dyDescent="0.25">
      <c r="A9" s="192"/>
      <c r="B9" s="192"/>
      <c r="C9" s="192"/>
      <c r="D9" s="192"/>
      <c r="E9" s="192"/>
    </row>
    <row r="10" spans="1:6" ht="18" customHeight="1" x14ac:dyDescent="0.25">
      <c r="A10" s="192"/>
      <c r="B10" s="192"/>
      <c r="C10" s="192"/>
      <c r="D10" s="192"/>
      <c r="E10" s="192"/>
    </row>
    <row r="11" spans="1:6" ht="20.100000000000001" customHeight="1" thickBot="1" x14ac:dyDescent="0.3">
      <c r="A11" s="285" t="s">
        <v>170</v>
      </c>
      <c r="B11" s="286"/>
      <c r="C11" s="286"/>
      <c r="D11" s="286"/>
      <c r="E11" s="287"/>
    </row>
    <row r="12" spans="1:6" ht="60" customHeight="1" thickBot="1" x14ac:dyDescent="0.3">
      <c r="A12" s="11" t="s">
        <v>199</v>
      </c>
      <c r="B12" s="288"/>
      <c r="C12" s="288"/>
      <c r="D12" s="288"/>
      <c r="E12" s="289"/>
      <c r="F12" s="37" t="s">
        <v>2</v>
      </c>
    </row>
    <row r="13" spans="1:6" ht="60" customHeight="1" x14ac:dyDescent="0.25">
      <c r="A13" s="11" t="s">
        <v>171</v>
      </c>
      <c r="B13" s="292"/>
      <c r="C13" s="293"/>
      <c r="D13" s="293"/>
      <c r="E13" s="294"/>
    </row>
    <row r="14" spans="1:6" s="189" customFormat="1" ht="60" customHeight="1" x14ac:dyDescent="0.25">
      <c r="A14" s="12" t="s">
        <v>210</v>
      </c>
      <c r="B14" s="292"/>
      <c r="C14" s="293"/>
      <c r="D14" s="293"/>
      <c r="E14" s="294"/>
      <c r="F14" s="189" t="s">
        <v>209</v>
      </c>
    </row>
    <row r="15" spans="1:6" ht="60" customHeight="1" x14ac:dyDescent="0.25">
      <c r="A15" s="12" t="s">
        <v>172</v>
      </c>
      <c r="B15" s="290"/>
      <c r="C15" s="290"/>
      <c r="D15" s="290"/>
      <c r="E15" s="291"/>
    </row>
    <row r="16" spans="1:6" ht="60" customHeight="1" x14ac:dyDescent="0.25">
      <c r="A16" s="13" t="s">
        <v>200</v>
      </c>
      <c r="B16" s="277"/>
      <c r="C16" s="277"/>
      <c r="D16" s="277"/>
      <c r="E16" s="278"/>
    </row>
    <row r="17" spans="1:5" ht="60" customHeight="1" x14ac:dyDescent="0.25">
      <c r="A17" s="14" t="s">
        <v>173</v>
      </c>
      <c r="B17" s="277"/>
      <c r="C17" s="277"/>
      <c r="D17" s="277"/>
      <c r="E17" s="278"/>
    </row>
    <row r="18" spans="1:5" s="189" customFormat="1" ht="60" customHeight="1" x14ac:dyDescent="0.25">
      <c r="A18" s="196" t="s">
        <v>208</v>
      </c>
      <c r="B18" s="296"/>
      <c r="C18" s="297"/>
      <c r="D18" s="297"/>
      <c r="E18" s="298"/>
    </row>
    <row r="19" spans="1:5" ht="60" customHeight="1" thickBot="1" x14ac:dyDescent="0.3">
      <c r="A19" s="15" t="s">
        <v>174</v>
      </c>
      <c r="B19" s="279"/>
      <c r="C19" s="279"/>
      <c r="D19" s="279"/>
      <c r="E19" s="280"/>
    </row>
    <row r="23" spans="1:5" x14ac:dyDescent="0.25">
      <c r="A23" s="41"/>
    </row>
  </sheetData>
  <customSheetViews>
    <customSheetView guid="{EA51AB28-ACA0-4981-8C8D-1071C3497381}" showPageBreaks="1" fitToPage="1">
      <selection activeCell="G13" sqref="G13"/>
      <pageMargins left="0" right="0" top="0" bottom="0" header="0" footer="0"/>
      <pageSetup scale="82" fitToHeight="0" orientation="portrait" r:id="rId1"/>
      <headerFooter scaleWithDoc="0">
        <oddFooter>&amp;L&amp;"-,Italic"&amp;10&amp;K04-024FoM Proposed Space Plan&amp;R&amp;"-,Italic"&amp;10&amp;K04-024&amp;P of &amp;N</oddFooter>
      </headerFooter>
    </customSheetView>
  </customSheetViews>
  <mergeCells count="13">
    <mergeCell ref="B16:E16"/>
    <mergeCell ref="B17:E17"/>
    <mergeCell ref="B19:E19"/>
    <mergeCell ref="A1:E1"/>
    <mergeCell ref="A2:E2"/>
    <mergeCell ref="A4:E4"/>
    <mergeCell ref="A11:E11"/>
    <mergeCell ref="B12:E12"/>
    <mergeCell ref="B15:E15"/>
    <mergeCell ref="B13:E13"/>
    <mergeCell ref="A3:E3"/>
    <mergeCell ref="B18:E18"/>
    <mergeCell ref="B14:E14"/>
  </mergeCells>
  <hyperlinks>
    <hyperlink ref="A2:E2" r:id="rId2" display="Please complete the table below with as much detail as possible about the proposed space plan. For more information, see detailed list of FoM Sites and Buildings. " xr:uid="{00000000-0004-0000-0400-000003000000}"/>
    <hyperlink ref="D5" r:id="rId3" xr:uid="{00000000-0004-0000-0400-000000000000}"/>
    <hyperlink ref="B5" r:id="rId4" xr:uid="{00000000-0004-0000-0400-000001000000}"/>
    <hyperlink ref="A5" r:id="rId5" xr:uid="{00000000-0004-0000-0400-000002000000}"/>
    <hyperlink ref="A3" r:id="rId6" xr:uid="{F4BAAC58-7662-46C9-BEA0-10DD13F7490D}"/>
  </hyperlinks>
  <pageMargins left="0.7" right="0.7" top="0.75" bottom="0.75" header="0.3" footer="0.3"/>
  <pageSetup scale="76" orientation="portrait" r:id="rId7"/>
  <headerFooter scaleWithDoc="0">
    <oddFooter>&amp;L&amp;"-,Italic"&amp;10&amp;K04-023FoM Proposed Space Plan - Updated November 9, 2018&amp;R&amp;"-,Italic"&amp;10&amp;K04-023&amp;P of &amp;N</oddFooter>
  </headerFooter>
  <legacyDrawing r:id="rId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2AA2EAF69A2B847BC001BC9D6734B6B" ma:contentTypeVersion="4" ma:contentTypeDescription="Create a new document." ma:contentTypeScope="" ma:versionID="f25ec90616d83bff746f63fdf88be782">
  <xsd:schema xmlns:xsd="http://www.w3.org/2001/XMLSchema" xmlns:xs="http://www.w3.org/2001/XMLSchema" xmlns:p="http://schemas.microsoft.com/office/2006/metadata/properties" xmlns:ns2="719a7449-86a4-470b-8ddb-ce6f2fc933e1" xmlns:ns3="8c3fa93a-4b0d-4dae-b3f6-90d50e943285" targetNamespace="http://schemas.microsoft.com/office/2006/metadata/properties" ma:root="true" ma:fieldsID="95aaea2cbbb6f4bc87f38a30ba01917b" ns2:_="" ns3:_="">
    <xsd:import namespace="719a7449-86a4-470b-8ddb-ce6f2fc933e1"/>
    <xsd:import namespace="8c3fa93a-4b0d-4dae-b3f6-90d50e94328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9a7449-86a4-470b-8ddb-ce6f2fc933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c3fa93a-4b0d-4dae-b3f6-90d50e94328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1D936B-9337-4AB4-88BB-39670E42593A}">
  <ds:schemaRefs>
    <ds:schemaRef ds:uri="http://schemas.microsoft.com/sharepoint/v3/contenttype/forms"/>
  </ds:schemaRefs>
</ds:datastoreItem>
</file>

<file path=customXml/itemProps2.xml><?xml version="1.0" encoding="utf-8"?>
<ds:datastoreItem xmlns:ds="http://schemas.openxmlformats.org/officeDocument/2006/customXml" ds:itemID="{A5479DA1-00BA-4DF0-B578-C4F878ED5BE3}">
  <ds:schemaRefs>
    <ds:schemaRef ds:uri="http://schemas.microsoft.com/office/2006/metadata/properties"/>
    <ds:schemaRef ds:uri="http://www.w3.org/XML/1998/namespace"/>
    <ds:schemaRef ds:uri="http://purl.org/dc/elements/1.1/"/>
    <ds:schemaRef ds:uri="http://purl.org/dc/dcmitype/"/>
    <ds:schemaRef ds:uri="8c3fa93a-4b0d-4dae-b3f6-90d50e943285"/>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719a7449-86a4-470b-8ddb-ce6f2fc933e1"/>
  </ds:schemaRefs>
</ds:datastoreItem>
</file>

<file path=customXml/itemProps3.xml><?xml version="1.0" encoding="utf-8"?>
<ds:datastoreItem xmlns:ds="http://schemas.openxmlformats.org/officeDocument/2006/customXml" ds:itemID="{EC0BA2C8-6788-429A-8CDE-B5A9FEC431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9a7449-86a4-470b-8ddb-ce6f2fc933e1"/>
    <ds:schemaRef ds:uri="8c3fa93a-4b0d-4dae-b3f6-90d50e9432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 and Timeline</vt:lpstr>
      <vt:lpstr>Tab 1 - Recruitment Rationale</vt:lpstr>
      <vt:lpstr>Tab 2 - Proposed Funding Plan</vt:lpstr>
      <vt:lpstr>Tab 2.1 - Hist. Retirement Ages</vt:lpstr>
      <vt:lpstr>Tab 3 - Proposed Space Plan</vt:lpstr>
      <vt:lpstr>'Instructions and Timeline'!Print_Area</vt:lpstr>
      <vt:lpstr>'Tab 2 - Proposed Funding Plan'!Print_Area</vt:lpstr>
    </vt:vector>
  </TitlesOfParts>
  <Manager/>
  <Company>FOM - UBC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 Jackson</dc:creator>
  <cp:keywords/>
  <dc:description/>
  <cp:lastModifiedBy>Sha, Andie</cp:lastModifiedBy>
  <cp:revision/>
  <dcterms:created xsi:type="dcterms:W3CDTF">2013-06-27T15:59:59Z</dcterms:created>
  <dcterms:modified xsi:type="dcterms:W3CDTF">2024-02-29T16:46:20Z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0x01010012AA2EAF69A2B847BC001BC9D6734B6B</vt:lpwstr>
  </property>
  <property fmtid="{D5CDD505-2E9C-101B-9397-08002B2CF9AE}" pid="3" name="TemplateUrl">
    <vt:lpwstr/>
  </property>
  <property fmtid="{D5CDD505-2E9C-101B-9397-08002B2CF9AE}" pid="4" name="xd_ProgID">
    <vt:lpwstr/>
  </property>
  <property fmtid="{D5CDD505-2E9C-101B-9397-08002B2CF9AE}" pid="5" name="xd_Signature">
    <vt:bool>false</vt:bool>
  </property>
  <property fmtid="{D5CDD505-2E9C-101B-9397-08002B2CF9AE}" pid="6" name="SV_QUERY_LIST_4F35BF76-6C0D-4D9B-82B2-816C12CF3733">
    <vt:lpwstr>empty_477D106A-C0D6-4607-AEBD-E2C9D60EA279</vt:lpwstr>
  </property>
  <property fmtid="{D5CDD505-2E9C-101B-9397-08002B2CF9AE}" pid="7" name="SV_HIDDEN_GRID_QUERY_LIST_4F35BF76-6C0D-4D9B-82B2-816C12CF3733">
    <vt:lpwstr>empty_477D106A-C0D6-4607-AEBD-E2C9D60EA279</vt:lpwstr>
  </property>
</Properties>
</file>